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Ex1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harts/chartEx2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Ex3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16"/>
  <workbookPr/>
  <mc:AlternateContent xmlns:mc="http://schemas.openxmlformats.org/markup-compatibility/2006">
    <mc:Choice Requires="x15">
      <x15ac:absPath xmlns:x15ac="http://schemas.microsoft.com/office/spreadsheetml/2010/11/ac" url="https://nokianam.sharepoint.com/sites/AugmentedAutoML/Shared Documents/General/MLBox Experiment/"/>
    </mc:Choice>
  </mc:AlternateContent>
  <xr:revisionPtr revIDLastSave="146" documentId="13_ncr:1_{F602A685-C2B8-4DB5-8F4B-0185DB791CB8}" xr6:coauthVersionLast="47" xr6:coauthVersionMax="47" xr10:uidLastSave="{B0A57D76-6206-40A5-B834-E6499969269E}"/>
  <bookViews>
    <workbookView xWindow="9135" yWindow="1605" windowWidth="24270" windowHeight="13950" firstSheet="6" activeTab="6" xr2:uid="{00000000-000D-0000-FFFF-FFFF00000000}"/>
  </bookViews>
  <sheets>
    <sheet name="OpenML 39" sheetId="1" r:id="rId1"/>
    <sheet name="OpenML 26 Running" sheetId="2" r:id="rId2"/>
    <sheet name="26 Experiment Reulst" sheetId="3" r:id="rId3"/>
    <sheet name="26 Experiment Reulst (Including" sheetId="4" r:id="rId4"/>
    <sheet name="26 All Methods" sheetId="5" r:id="rId5"/>
    <sheet name="Results" sheetId="6" r:id="rId6"/>
    <sheet name="Presentation_data" sheetId="7" r:id="rId7"/>
  </sheets>
  <definedNames>
    <definedName name="_xlchart.v1.0" hidden="1">Presentation_data!$AJ$5:$AJ$30</definedName>
    <definedName name="_xlchart.v1.1" hidden="1">Presentation_data!$AK$5:$AK$30</definedName>
    <definedName name="_xlchart.v1.2" hidden="1">Presentation_data!$AL$5:$AL$30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41" i="7" l="1"/>
  <c r="AF41" i="7"/>
  <c r="AD41" i="7"/>
  <c r="AN23" i="7"/>
  <c r="AN24" i="7"/>
  <c r="AN25" i="7"/>
  <c r="AN26" i="7"/>
  <c r="AN27" i="7"/>
  <c r="AN28" i="7"/>
  <c r="AN29" i="7"/>
  <c r="AN30" i="7"/>
  <c r="AN6" i="7"/>
  <c r="AN7" i="7"/>
  <c r="AN8" i="7"/>
  <c r="AN9" i="7"/>
  <c r="AN10" i="7"/>
  <c r="AN11" i="7"/>
  <c r="AN12" i="7"/>
  <c r="AN13" i="7"/>
  <c r="AN14" i="7"/>
  <c r="AN15" i="7"/>
  <c r="AN16" i="7"/>
  <c r="AN17" i="7"/>
  <c r="AN18" i="7"/>
  <c r="AN19" i="7"/>
  <c r="AN20" i="7"/>
  <c r="AN21" i="7"/>
  <c r="AN22" i="7"/>
  <c r="AN5" i="7"/>
  <c r="AM6" i="7"/>
  <c r="AM7" i="7"/>
  <c r="AM8" i="7"/>
  <c r="AM9" i="7"/>
  <c r="AM10" i="7"/>
  <c r="AM11" i="7"/>
  <c r="AM12" i="7"/>
  <c r="AM13" i="7"/>
  <c r="AM14" i="7"/>
  <c r="AM15" i="7"/>
  <c r="AM16" i="7"/>
  <c r="AM17" i="7"/>
  <c r="AM18" i="7"/>
  <c r="AM19" i="7"/>
  <c r="AM20" i="7"/>
  <c r="AM21" i="7"/>
  <c r="AM22" i="7"/>
  <c r="AM23" i="7"/>
  <c r="AM24" i="7"/>
  <c r="AM25" i="7"/>
  <c r="AM26" i="7"/>
  <c r="AM27" i="7"/>
  <c r="AM28" i="7"/>
  <c r="AM29" i="7"/>
  <c r="AM30" i="7"/>
  <c r="AM5" i="7"/>
  <c r="AL14" i="7"/>
  <c r="AL6" i="7"/>
  <c r="AL7" i="7"/>
  <c r="AL8" i="7"/>
  <c r="AL9" i="7"/>
  <c r="AL10" i="7"/>
  <c r="AL11" i="7"/>
  <c r="AL12" i="7"/>
  <c r="AL13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5" i="7"/>
  <c r="AK6" i="7"/>
  <c r="AK7" i="7"/>
  <c r="AK8" i="7"/>
  <c r="AK9" i="7"/>
  <c r="AK10" i="7"/>
  <c r="AK11" i="7"/>
  <c r="AK12" i="7"/>
  <c r="AK13" i="7"/>
  <c r="AK14" i="7"/>
  <c r="AK15" i="7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5" i="7"/>
  <c r="AK34" i="7" s="1"/>
  <c r="AJ11" i="7"/>
  <c r="AJ12" i="7"/>
  <c r="AJ13" i="7"/>
  <c r="AJ14" i="7"/>
  <c r="AJ15" i="7"/>
  <c r="AJ16" i="7"/>
  <c r="AJ17" i="7"/>
  <c r="AJ18" i="7"/>
  <c r="AJ19" i="7"/>
  <c r="AJ20" i="7"/>
  <c r="AJ21" i="7"/>
  <c r="AJ22" i="7"/>
  <c r="AJ23" i="7"/>
  <c r="AJ24" i="7"/>
  <c r="AJ25" i="7"/>
  <c r="AJ26" i="7"/>
  <c r="AJ27" i="7"/>
  <c r="AJ28" i="7"/>
  <c r="AJ29" i="7"/>
  <c r="AJ30" i="7"/>
  <c r="AJ6" i="7"/>
  <c r="AJ7" i="7"/>
  <c r="AJ8" i="7"/>
  <c r="AJ9" i="7"/>
  <c r="AJ10" i="7"/>
  <c r="AJ5" i="7"/>
  <c r="G5" i="7"/>
  <c r="H5" i="7"/>
  <c r="AD5" i="7"/>
  <c r="AE5" i="7"/>
  <c r="AF5" i="7"/>
  <c r="AG5" i="7"/>
  <c r="AH5" i="7"/>
  <c r="G6" i="7"/>
  <c r="H6" i="7"/>
  <c r="AD6" i="7"/>
  <c r="AE6" i="7"/>
  <c r="AF6" i="7"/>
  <c r="AG6" i="7"/>
  <c r="AH6" i="7"/>
  <c r="G7" i="7"/>
  <c r="H7" i="7"/>
  <c r="AD7" i="7"/>
  <c r="AE7" i="7"/>
  <c r="AF7" i="7"/>
  <c r="AG7" i="7"/>
  <c r="AH7" i="7"/>
  <c r="G8" i="7"/>
  <c r="H8" i="7"/>
  <c r="AD8" i="7"/>
  <c r="AE8" i="7"/>
  <c r="AF8" i="7"/>
  <c r="AG8" i="7"/>
  <c r="AH8" i="7"/>
  <c r="G9" i="7"/>
  <c r="H9" i="7"/>
  <c r="AD9" i="7"/>
  <c r="AE9" i="7"/>
  <c r="AF9" i="7"/>
  <c r="AG9" i="7"/>
  <c r="AH9" i="7"/>
  <c r="G10" i="7"/>
  <c r="H10" i="7"/>
  <c r="AD10" i="7"/>
  <c r="AE10" i="7"/>
  <c r="AF10" i="7"/>
  <c r="AG10" i="7"/>
  <c r="AH10" i="7"/>
  <c r="G11" i="7"/>
  <c r="H11" i="7"/>
  <c r="AD11" i="7"/>
  <c r="AE11" i="7"/>
  <c r="AF11" i="7"/>
  <c r="AG11" i="7"/>
  <c r="AH11" i="7"/>
  <c r="G12" i="7"/>
  <c r="H12" i="7"/>
  <c r="AD12" i="7"/>
  <c r="AE12" i="7"/>
  <c r="AF12" i="7"/>
  <c r="AG12" i="7"/>
  <c r="AH12" i="7"/>
  <c r="G13" i="7"/>
  <c r="H13" i="7"/>
  <c r="AD13" i="7"/>
  <c r="AE13" i="7"/>
  <c r="AF13" i="7"/>
  <c r="AG13" i="7"/>
  <c r="AH13" i="7"/>
  <c r="G14" i="7"/>
  <c r="H14" i="7"/>
  <c r="AD14" i="7"/>
  <c r="AE14" i="7"/>
  <c r="AF14" i="7"/>
  <c r="AG14" i="7"/>
  <c r="AH14" i="7"/>
  <c r="G15" i="7"/>
  <c r="H15" i="7"/>
  <c r="AD15" i="7"/>
  <c r="AE15" i="7"/>
  <c r="AF15" i="7"/>
  <c r="AG15" i="7"/>
  <c r="AH15" i="7"/>
  <c r="G16" i="7"/>
  <c r="H16" i="7"/>
  <c r="AD16" i="7"/>
  <c r="AE16" i="7"/>
  <c r="AF16" i="7"/>
  <c r="AG16" i="7"/>
  <c r="AH16" i="7"/>
  <c r="G17" i="7"/>
  <c r="H17" i="7"/>
  <c r="AD17" i="7"/>
  <c r="AE17" i="7"/>
  <c r="AF17" i="7"/>
  <c r="AG17" i="7"/>
  <c r="AH17" i="7"/>
  <c r="G18" i="7"/>
  <c r="H18" i="7"/>
  <c r="AD18" i="7"/>
  <c r="AE18" i="7"/>
  <c r="AF18" i="7"/>
  <c r="AG18" i="7"/>
  <c r="AH18" i="7"/>
  <c r="G19" i="7"/>
  <c r="H19" i="7"/>
  <c r="AD19" i="7"/>
  <c r="AE19" i="7"/>
  <c r="AF19" i="7"/>
  <c r="AG19" i="7"/>
  <c r="AH19" i="7"/>
  <c r="G20" i="7"/>
  <c r="H20" i="7"/>
  <c r="AD20" i="7"/>
  <c r="AE20" i="7"/>
  <c r="AF20" i="7"/>
  <c r="AG20" i="7"/>
  <c r="AH20" i="7"/>
  <c r="G21" i="7"/>
  <c r="H21" i="7"/>
  <c r="AD21" i="7"/>
  <c r="AE21" i="7"/>
  <c r="AF21" i="7"/>
  <c r="AG21" i="7"/>
  <c r="AH21" i="7"/>
  <c r="G22" i="7"/>
  <c r="H22" i="7"/>
  <c r="AD22" i="7"/>
  <c r="AE22" i="7"/>
  <c r="AF22" i="7"/>
  <c r="AG22" i="7"/>
  <c r="AH22" i="7"/>
  <c r="G23" i="7"/>
  <c r="H23" i="7"/>
  <c r="AD23" i="7"/>
  <c r="AE23" i="7"/>
  <c r="AF23" i="7"/>
  <c r="AG23" i="7"/>
  <c r="AH23" i="7"/>
  <c r="G24" i="7"/>
  <c r="H24" i="7"/>
  <c r="AD24" i="7"/>
  <c r="AE24" i="7"/>
  <c r="AF24" i="7"/>
  <c r="AG24" i="7"/>
  <c r="AH24" i="7"/>
  <c r="G25" i="7"/>
  <c r="H25" i="7"/>
  <c r="AD25" i="7"/>
  <c r="AE25" i="7"/>
  <c r="AF25" i="7"/>
  <c r="AG25" i="7"/>
  <c r="AH25" i="7"/>
  <c r="G26" i="7"/>
  <c r="H26" i="7"/>
  <c r="AD26" i="7"/>
  <c r="AE26" i="7"/>
  <c r="AF26" i="7"/>
  <c r="AG26" i="7"/>
  <c r="AH26" i="7"/>
  <c r="G27" i="7"/>
  <c r="H27" i="7"/>
  <c r="AD27" i="7"/>
  <c r="AE27" i="7"/>
  <c r="AF27" i="7"/>
  <c r="AG27" i="7"/>
  <c r="AH27" i="7"/>
  <c r="G28" i="7"/>
  <c r="H28" i="7"/>
  <c r="AD28" i="7"/>
  <c r="AE28" i="7"/>
  <c r="AF28" i="7"/>
  <c r="AG28" i="7"/>
  <c r="AH28" i="7"/>
  <c r="G29" i="7"/>
  <c r="H29" i="7"/>
  <c r="AD29" i="7"/>
  <c r="AE29" i="7"/>
  <c r="AF29" i="7"/>
  <c r="AG29" i="7"/>
  <c r="AH29" i="7"/>
  <c r="G30" i="7"/>
  <c r="H30" i="7"/>
  <c r="AD30" i="7"/>
  <c r="AE30" i="7"/>
  <c r="AF30" i="7"/>
  <c r="AG30" i="7"/>
  <c r="AH30" i="7"/>
  <c r="F6" i="6"/>
  <c r="G6" i="6"/>
  <c r="F5" i="6"/>
  <c r="G5" i="6"/>
  <c r="F10" i="6"/>
  <c r="G10" i="6"/>
  <c r="F12" i="6"/>
  <c r="G12" i="6"/>
  <c r="F9" i="6"/>
  <c r="G9" i="6"/>
  <c r="F8" i="6"/>
  <c r="G8" i="6"/>
  <c r="F7" i="6"/>
  <c r="G7" i="6"/>
  <c r="F16" i="6"/>
  <c r="G16" i="6"/>
  <c r="F11" i="6"/>
  <c r="G11" i="6"/>
  <c r="F13" i="6"/>
  <c r="G13" i="6"/>
  <c r="F14" i="6"/>
  <c r="G14" i="6"/>
  <c r="F17" i="6"/>
  <c r="G17" i="6"/>
  <c r="F15" i="6"/>
  <c r="G15" i="6"/>
  <c r="F18" i="6"/>
  <c r="G18" i="6"/>
  <c r="F21" i="6"/>
  <c r="G21" i="6"/>
  <c r="F20" i="6"/>
  <c r="G20" i="6"/>
  <c r="F22" i="6"/>
  <c r="G22" i="6"/>
  <c r="F27" i="6"/>
  <c r="G27" i="6"/>
  <c r="F25" i="6"/>
  <c r="G25" i="6"/>
  <c r="F23" i="6"/>
  <c r="G23" i="6"/>
  <c r="F19" i="6"/>
  <c r="G19" i="6"/>
  <c r="F26" i="6"/>
  <c r="G26" i="6"/>
  <c r="F24" i="6"/>
  <c r="G24" i="6"/>
  <c r="F29" i="6"/>
  <c r="G29" i="6"/>
  <c r="F28" i="6"/>
  <c r="G28" i="6"/>
  <c r="G4" i="6"/>
  <c r="F4" i="6"/>
  <c r="AC5" i="6"/>
  <c r="AD5" i="6"/>
  <c r="AE5" i="6"/>
  <c r="AF5" i="6"/>
  <c r="AG5" i="6"/>
  <c r="AC6" i="6"/>
  <c r="AD6" i="6"/>
  <c r="AE6" i="6"/>
  <c r="AF6" i="6"/>
  <c r="AG6" i="6"/>
  <c r="AC7" i="6"/>
  <c r="AD7" i="6"/>
  <c r="AE7" i="6"/>
  <c r="AF7" i="6"/>
  <c r="AG7" i="6"/>
  <c r="AC8" i="6"/>
  <c r="AD8" i="6"/>
  <c r="AE8" i="6"/>
  <c r="AF8" i="6"/>
  <c r="AG8" i="6"/>
  <c r="AC9" i="6"/>
  <c r="AD9" i="6"/>
  <c r="AE9" i="6"/>
  <c r="AF9" i="6"/>
  <c r="AG9" i="6"/>
  <c r="AC10" i="6"/>
  <c r="AD10" i="6"/>
  <c r="AE10" i="6"/>
  <c r="AF10" i="6"/>
  <c r="AG10" i="6"/>
  <c r="AC11" i="6"/>
  <c r="AD11" i="6"/>
  <c r="AE11" i="6"/>
  <c r="AF11" i="6"/>
  <c r="AG11" i="6"/>
  <c r="AC12" i="6"/>
  <c r="AD12" i="6"/>
  <c r="AE12" i="6"/>
  <c r="AF12" i="6"/>
  <c r="AG12" i="6"/>
  <c r="AC13" i="6"/>
  <c r="AD13" i="6"/>
  <c r="AE13" i="6"/>
  <c r="AF13" i="6"/>
  <c r="AG13" i="6"/>
  <c r="AC14" i="6"/>
  <c r="AD14" i="6"/>
  <c r="AE14" i="6"/>
  <c r="AF14" i="6"/>
  <c r="AG14" i="6"/>
  <c r="AC15" i="6"/>
  <c r="AD15" i="6"/>
  <c r="AE15" i="6"/>
  <c r="AF15" i="6"/>
  <c r="AG15" i="6"/>
  <c r="AC16" i="6"/>
  <c r="AD16" i="6"/>
  <c r="AE16" i="6"/>
  <c r="AF16" i="6"/>
  <c r="AG16" i="6"/>
  <c r="AC17" i="6"/>
  <c r="AD17" i="6"/>
  <c r="AE17" i="6"/>
  <c r="AF17" i="6"/>
  <c r="AG17" i="6"/>
  <c r="AC18" i="6"/>
  <c r="AD18" i="6"/>
  <c r="AE18" i="6"/>
  <c r="AF18" i="6"/>
  <c r="AG18" i="6"/>
  <c r="AC19" i="6"/>
  <c r="AD19" i="6"/>
  <c r="AE19" i="6"/>
  <c r="AF19" i="6"/>
  <c r="AG19" i="6"/>
  <c r="AC20" i="6"/>
  <c r="AD20" i="6"/>
  <c r="AE20" i="6"/>
  <c r="AF20" i="6"/>
  <c r="AG20" i="6"/>
  <c r="AC21" i="6"/>
  <c r="AD21" i="6"/>
  <c r="AE21" i="6"/>
  <c r="AF21" i="6"/>
  <c r="AG21" i="6"/>
  <c r="AC22" i="6"/>
  <c r="AD22" i="6"/>
  <c r="AE22" i="6"/>
  <c r="AF22" i="6"/>
  <c r="AG22" i="6"/>
  <c r="AC23" i="6"/>
  <c r="AD23" i="6"/>
  <c r="AE23" i="6"/>
  <c r="AF23" i="6"/>
  <c r="AG23" i="6"/>
  <c r="AC24" i="6"/>
  <c r="AD24" i="6"/>
  <c r="AE24" i="6"/>
  <c r="AF24" i="6"/>
  <c r="AG24" i="6"/>
  <c r="AC25" i="6"/>
  <c r="AD25" i="6"/>
  <c r="AE25" i="6"/>
  <c r="AF25" i="6"/>
  <c r="AG25" i="6"/>
  <c r="AC26" i="6"/>
  <c r="AD26" i="6"/>
  <c r="AE26" i="6"/>
  <c r="AF26" i="6"/>
  <c r="AG26" i="6"/>
  <c r="AC27" i="6"/>
  <c r="AD27" i="6"/>
  <c r="AE27" i="6"/>
  <c r="AF27" i="6"/>
  <c r="AG27" i="6"/>
  <c r="AC28" i="6"/>
  <c r="AD28" i="6"/>
  <c r="AE28" i="6"/>
  <c r="AF28" i="6"/>
  <c r="AG28" i="6"/>
  <c r="AC29" i="6"/>
  <c r="AD29" i="6"/>
  <c r="AE29" i="6"/>
  <c r="AF29" i="6"/>
  <c r="AG29" i="6"/>
  <c r="AG4" i="6"/>
  <c r="AF4" i="6"/>
  <c r="AE4" i="6"/>
  <c r="AD4" i="6"/>
  <c r="AC4" i="6"/>
  <c r="AB3" i="5"/>
  <c r="AB4" i="5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" i="5"/>
  <c r="D31" i="4"/>
  <c r="E31" i="4"/>
  <c r="F31" i="4"/>
  <c r="G31" i="4"/>
  <c r="H31" i="4"/>
  <c r="I31" i="4"/>
  <c r="J31" i="4"/>
  <c r="K31" i="4"/>
  <c r="L31" i="4"/>
  <c r="C31" i="4"/>
  <c r="D30" i="4"/>
  <c r="F30" i="4"/>
  <c r="I30" i="4"/>
  <c r="J30" i="4"/>
  <c r="K30" i="4"/>
  <c r="L30" i="4"/>
  <c r="D32" i="4"/>
  <c r="F32" i="4"/>
  <c r="I32" i="4"/>
  <c r="J32" i="4"/>
  <c r="K32" i="4"/>
  <c r="L32" i="4"/>
  <c r="D33" i="4"/>
  <c r="F33" i="4"/>
  <c r="I33" i="4"/>
  <c r="J33" i="4"/>
  <c r="K33" i="4"/>
  <c r="L33" i="4"/>
  <c r="C33" i="4"/>
  <c r="C32" i="4"/>
  <c r="C30" i="4"/>
  <c r="G3" i="4"/>
  <c r="G4" i="4"/>
  <c r="G5" i="4"/>
  <c r="G6" i="4"/>
  <c r="H6" i="4"/>
  <c r="G7" i="4"/>
  <c r="G8" i="4"/>
  <c r="G9" i="4"/>
  <c r="G10" i="4"/>
  <c r="H10" i="4"/>
  <c r="G11" i="4"/>
  <c r="G12" i="4"/>
  <c r="G13" i="4"/>
  <c r="G14" i="4"/>
  <c r="G15" i="4"/>
  <c r="G16" i="4"/>
  <c r="G17" i="4"/>
  <c r="G18" i="4"/>
  <c r="H18" i="4"/>
  <c r="G19" i="4"/>
  <c r="G20" i="4"/>
  <c r="G21" i="4"/>
  <c r="G22" i="4"/>
  <c r="H22" i="4"/>
  <c r="G23" i="4"/>
  <c r="G24" i="4"/>
  <c r="G25" i="4"/>
  <c r="G26" i="4"/>
  <c r="H26" i="4"/>
  <c r="G27" i="4"/>
  <c r="H2" i="4"/>
  <c r="G2" i="4"/>
  <c r="G30" i="4" s="1"/>
  <c r="D29" i="4"/>
  <c r="F29" i="4"/>
  <c r="I29" i="4"/>
  <c r="J29" i="4"/>
  <c r="K29" i="4"/>
  <c r="L29" i="4"/>
  <c r="C29" i="4"/>
  <c r="P29" i="4"/>
  <c r="E6" i="4"/>
  <c r="E4" i="4"/>
  <c r="H4" i="4" s="1"/>
  <c r="E3" i="4"/>
  <c r="H3" i="4" s="1"/>
  <c r="H29" i="4" s="1"/>
  <c r="E7" i="4"/>
  <c r="H7" i="4" s="1"/>
  <c r="E9" i="4"/>
  <c r="H9" i="4" s="1"/>
  <c r="E5" i="4"/>
  <c r="H5" i="4" s="1"/>
  <c r="E8" i="4"/>
  <c r="H8" i="4" s="1"/>
  <c r="E10" i="4"/>
  <c r="E12" i="4"/>
  <c r="H12" i="4" s="1"/>
  <c r="E13" i="4"/>
  <c r="H13" i="4" s="1"/>
  <c r="E15" i="4"/>
  <c r="H15" i="4" s="1"/>
  <c r="E14" i="4"/>
  <c r="H14" i="4" s="1"/>
  <c r="E16" i="4"/>
  <c r="H16" i="4" s="1"/>
  <c r="E11" i="4"/>
  <c r="H11" i="4" s="1"/>
  <c r="E18" i="4"/>
  <c r="E17" i="4"/>
  <c r="H17" i="4" s="1"/>
  <c r="E20" i="4"/>
  <c r="H20" i="4" s="1"/>
  <c r="E24" i="4"/>
  <c r="H24" i="4" s="1"/>
  <c r="E19" i="4"/>
  <c r="H19" i="4" s="1"/>
  <c r="E21" i="4"/>
  <c r="H21" i="4" s="1"/>
  <c r="E22" i="4"/>
  <c r="E26" i="4"/>
  <c r="E23" i="4"/>
  <c r="H23" i="4" s="1"/>
  <c r="E25" i="4"/>
  <c r="H25" i="4" s="1"/>
  <c r="E27" i="4"/>
  <c r="H27" i="4" s="1"/>
  <c r="E2" i="4"/>
  <c r="AL33" i="7" l="1"/>
  <c r="AD33" i="7"/>
  <c r="AM34" i="7"/>
  <c r="AJ34" i="7"/>
  <c r="AN34" i="7"/>
  <c r="AE35" i="7"/>
  <c r="AL34" i="7"/>
  <c r="AJ33" i="7"/>
  <c r="AN33" i="7"/>
  <c r="AG37" i="7"/>
  <c r="AM33" i="7"/>
  <c r="AF36" i="7"/>
  <c r="AH34" i="7"/>
  <c r="AE33" i="7"/>
  <c r="AF37" i="7"/>
  <c r="AD36" i="7"/>
  <c r="AH35" i="7"/>
  <c r="AG34" i="7"/>
  <c r="AK33" i="7"/>
  <c r="AF34" i="7"/>
  <c r="AE34" i="7"/>
  <c r="AD34" i="7"/>
  <c r="AH33" i="7"/>
  <c r="AE37" i="7"/>
  <c r="AG35" i="7"/>
  <c r="AD37" i="7"/>
  <c r="AF35" i="7"/>
  <c r="AH36" i="7"/>
  <c r="AG33" i="7"/>
  <c r="AG36" i="7"/>
  <c r="AD35" i="7"/>
  <c r="AF33" i="7"/>
  <c r="AH37" i="7"/>
  <c r="AE36" i="7"/>
  <c r="AC36" i="6"/>
  <c r="AF33" i="6"/>
  <c r="AD32" i="6"/>
  <c r="AE32" i="6"/>
  <c r="AD35" i="6"/>
  <c r="AD33" i="6"/>
  <c r="AF34" i="6"/>
  <c r="AE36" i="6"/>
  <c r="AC32" i="6"/>
  <c r="AD36" i="6"/>
  <c r="AD34" i="6"/>
  <c r="AC33" i="6"/>
  <c r="AC34" i="6"/>
  <c r="AF35" i="6"/>
  <c r="AC35" i="6"/>
  <c r="AE35" i="6"/>
  <c r="AE33" i="6"/>
  <c r="AF32" i="6"/>
  <c r="AF36" i="6"/>
  <c r="AE34" i="6"/>
  <c r="H30" i="4"/>
  <c r="G29" i="4"/>
  <c r="H33" i="4"/>
  <c r="G33" i="4"/>
  <c r="H32" i="4"/>
  <c r="E29" i="4"/>
  <c r="G32" i="4"/>
  <c r="E33" i="4"/>
  <c r="E32" i="4"/>
  <c r="E30" i="4"/>
  <c r="AG36" i="6"/>
  <c r="AG35" i="6"/>
  <c r="AG34" i="6"/>
  <c r="AG33" i="6"/>
  <c r="AG32" i="6"/>
</calcChain>
</file>

<file path=xl/sharedStrings.xml><?xml version="1.0" encoding="utf-8"?>
<sst xmlns="http://schemas.openxmlformats.org/spreadsheetml/2006/main" count="611" uniqueCount="118">
  <si>
    <t>Dataset</t>
  </si>
  <si>
    <t>NumberOfInstances</t>
  </si>
  <si>
    <t>NumberOfFeatures</t>
  </si>
  <si>
    <t>NumberOfClasses</t>
  </si>
  <si>
    <t>NumberOfMissingValues</t>
  </si>
  <si>
    <t>NumberOfInstancesWithMissingValues</t>
  </si>
  <si>
    <t>NumberOfNumericFeatures</t>
  </si>
  <si>
    <t>NumberOfSymbolicFeatures</t>
  </si>
  <si>
    <t>0_1464</t>
  </si>
  <si>
    <t>1_1489</t>
  </si>
  <si>
    <t>2_40975</t>
  </si>
  <si>
    <t>3_41027</t>
  </si>
  <si>
    <t>4_1169</t>
  </si>
  <si>
    <t>5_4135</t>
  </si>
  <si>
    <t>6_40685</t>
  </si>
  <si>
    <t>7_1590</t>
  </si>
  <si>
    <t>8_40981</t>
  </si>
  <si>
    <t>9_1461</t>
  </si>
  <si>
    <t>10_54</t>
  </si>
  <si>
    <t>11_40984</t>
  </si>
  <si>
    <t>12_31</t>
  </si>
  <si>
    <t>13_41146</t>
  </si>
  <si>
    <t>14_1067</t>
  </si>
  <si>
    <t>15_23517</t>
  </si>
  <si>
    <t>16_41169</t>
  </si>
  <si>
    <t>17_23512</t>
  </si>
  <si>
    <t>18_3</t>
  </si>
  <si>
    <t>19_40668</t>
  </si>
  <si>
    <t>20_41150</t>
  </si>
  <si>
    <t>21_1596</t>
  </si>
  <si>
    <t>22_41168</t>
  </si>
  <si>
    <t>23_41167</t>
  </si>
  <si>
    <t>24_41147</t>
  </si>
  <si>
    <t>25_1486</t>
  </si>
  <si>
    <t>26_41143</t>
  </si>
  <si>
    <t>27_41138</t>
  </si>
  <si>
    <t>28_41166</t>
  </si>
  <si>
    <t>29_12</t>
  </si>
  <si>
    <t>30_1111</t>
  </si>
  <si>
    <t>31_40996</t>
  </si>
  <si>
    <t>32_41164</t>
  </si>
  <si>
    <t>33_1468</t>
  </si>
  <si>
    <t>34_41142</t>
  </si>
  <si>
    <t>35_41163</t>
  </si>
  <si>
    <t>36_41159</t>
  </si>
  <si>
    <t>37_41161</t>
  </si>
  <si>
    <t>38_41165</t>
  </si>
  <si>
    <t>MLBox_Time</t>
  </si>
  <si>
    <t>MLBox_Acc</t>
  </si>
  <si>
    <t>HistSelf_Surr</t>
  </si>
  <si>
    <t>HistSelf_Acc</t>
  </si>
  <si>
    <t>HistSelf_Pipe</t>
  </si>
  <si>
    <t>HistSelf_RunTime</t>
  </si>
  <si>
    <t>HistSelf_HistTime</t>
  </si>
  <si>
    <t>HistSelf_SurrTime</t>
  </si>
  <si>
    <t>HistSelf_TotTime</t>
  </si>
  <si>
    <t>HistSelf_SpeedUp</t>
  </si>
  <si>
    <t>NoHist_Surr</t>
  </si>
  <si>
    <t>NoHist_Acc</t>
  </si>
  <si>
    <t>NoHist_Pipe</t>
  </si>
  <si>
    <t>NoHist_RunTime</t>
  </si>
  <si>
    <t>NoHist_SurrTime</t>
  </si>
  <si>
    <t>NoHist_TotTime</t>
  </si>
  <si>
    <t>NoHist_SpeedUp</t>
  </si>
  <si>
    <t>rf</t>
  </si>
  <si>
    <t>svc</t>
  </si>
  <si>
    <t>MLBOX</t>
  </si>
  <si>
    <t>HistSelf</t>
  </si>
  <si>
    <t>HisSelf Run</t>
  </si>
  <si>
    <t>HisSelf Hist</t>
  </si>
  <si>
    <t>HistSelf Surr</t>
  </si>
  <si>
    <t>MLBox-BO_RunTime</t>
  </si>
  <si>
    <t>MLBox-BO_Speedup</t>
  </si>
  <si>
    <t>MLBox-BO_Acc</t>
  </si>
  <si>
    <t>MLBox-BO_TotPipe</t>
  </si>
  <si>
    <t>MLBox-BO_UniqPipe</t>
  </si>
  <si>
    <t>MLBox-BO-Cutoff_RunTime</t>
  </si>
  <si>
    <t>MLBox-BO-Cutoff_Acc</t>
  </si>
  <si>
    <t>MLBox-BO-Cutoff_TotPipe</t>
  </si>
  <si>
    <t>MLBox-BO-Cutoff_UniqPipe</t>
  </si>
  <si>
    <t>MLBox-GS_RunTime</t>
  </si>
  <si>
    <t>MLBox-GS_Acc</t>
  </si>
  <si>
    <t>MLBox-GS_TotPipe</t>
  </si>
  <si>
    <t>MLBox-GS_UniqPipe</t>
  </si>
  <si>
    <t xml:space="preserve">Number of </t>
  </si>
  <si>
    <t>MLBOX Naïve</t>
  </si>
  <si>
    <t>MLBOX - Grid Search</t>
  </si>
  <si>
    <t>MLBox BO</t>
  </si>
  <si>
    <t>MLBOX BO CutOff</t>
  </si>
  <si>
    <t>No History</t>
  </si>
  <si>
    <t>eTOP (Self History)</t>
  </si>
  <si>
    <t>SpeedUp (Time_competitor/time_etop)</t>
  </si>
  <si>
    <t>Samples</t>
  </si>
  <si>
    <t>Features</t>
  </si>
  <si>
    <t>Classes</t>
  </si>
  <si>
    <t>S*F</t>
  </si>
  <si>
    <t>S*F*C</t>
  </si>
  <si>
    <t>Time</t>
  </si>
  <si>
    <t>PipeLines</t>
  </si>
  <si>
    <t>Accuracy</t>
  </si>
  <si>
    <t>Naïve</t>
  </si>
  <si>
    <t>GS</t>
  </si>
  <si>
    <t>BO</t>
  </si>
  <si>
    <t>BO - Cut Off</t>
  </si>
  <si>
    <t>No Hist</t>
  </si>
  <si>
    <t>Total</t>
  </si>
  <si>
    <t>Unique</t>
  </si>
  <si>
    <t>D'=D</t>
  </si>
  <si>
    <t>D'=5000</t>
  </si>
  <si>
    <t>D'=5000 pr D'=D?</t>
  </si>
  <si>
    <t>https://www.firstenergycorp.com/log_in.html</t>
  </si>
  <si>
    <t>SpeedUp (Time_other/time_etop)</t>
  </si>
  <si>
    <t>Accuracy Tradeoff (acc_eTOP - acc_competitor)</t>
  </si>
  <si>
    <t>MLBOX-D'</t>
  </si>
  <si>
    <t>MLBOX-BO</t>
  </si>
  <si>
    <t>ETOP</t>
  </si>
  <si>
    <t>Drop</t>
  </si>
  <si>
    <t>Gains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</si>
</sst>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000000"/>
  </numFmts>
  <fonts count="4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10" fontId="0" fillId="0" borderId="0" xfId="0" applyNumberFormat="1"/>
    <xf numFmtId="0" fontId="1" fillId="0" borderId="1" xfId="0" applyFont="1" applyBorder="1" applyAlignment="1">
      <alignment horizontal="center"/>
    </xf>
    <xf numFmtId="0" fontId="0" fillId="2" borderId="0" xfId="0" applyFill="1"/>
    <xf numFmtId="0" fontId="1" fillId="0" borderId="1" xfId="0" applyFont="1" applyBorder="1" applyAlignment="1">
      <alignment horizontal="center" textRotation="45"/>
    </xf>
    <xf numFmtId="0" fontId="0" fillId="0" borderId="0" xfId="0" applyAlignment="1">
      <alignment horizontal="center" textRotation="45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0" fillId="0" borderId="8" xfId="0" applyBorder="1"/>
    <xf numFmtId="2" fontId="0" fillId="0" borderId="0" xfId="0" applyNumberFormat="1"/>
    <xf numFmtId="0" fontId="0" fillId="0" borderId="5" xfId="0" applyBorder="1"/>
    <xf numFmtId="2" fontId="0" fillId="0" borderId="4" xfId="0" applyNumberFormat="1" applyBorder="1"/>
    <xf numFmtId="10" fontId="0" fillId="0" borderId="6" xfId="0" applyNumberFormat="1" applyBorder="1"/>
    <xf numFmtId="1" fontId="0" fillId="0" borderId="5" xfId="0" applyNumberFormat="1" applyBorder="1"/>
    <xf numFmtId="0" fontId="0" fillId="0" borderId="7" xfId="0" applyBorder="1"/>
    <xf numFmtId="2" fontId="0" fillId="0" borderId="3" xfId="0" applyNumberFormat="1" applyBorder="1"/>
    <xf numFmtId="10" fontId="0" fillId="0" borderId="7" xfId="0" applyNumberFormat="1" applyBorder="1"/>
    <xf numFmtId="1" fontId="0" fillId="0" borderId="0" xfId="0" applyNumberFormat="1"/>
    <xf numFmtId="0" fontId="0" fillId="0" borderId="2" xfId="0" applyBorder="1"/>
    <xf numFmtId="0" fontId="0" fillId="0" borderId="9" xfId="0" applyBorder="1"/>
    <xf numFmtId="2" fontId="0" fillId="0" borderId="8" xfId="0" applyNumberFormat="1" applyBorder="1"/>
    <xf numFmtId="10" fontId="0" fillId="0" borderId="9" xfId="0" applyNumberFormat="1" applyBorder="1"/>
    <xf numFmtId="1" fontId="0" fillId="0" borderId="2" xfId="0" applyNumberFormat="1" applyBorder="1"/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0" fontId="2" fillId="0" borderId="1" xfId="0" applyFont="1" applyBorder="1"/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2" fontId="0" fillId="0" borderId="5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2" xfId="0" applyNumberFormat="1" applyBorder="1"/>
    <xf numFmtId="2" fontId="0" fillId="0" borderId="9" xfId="0" applyNumberFormat="1" applyBorder="1"/>
    <xf numFmtId="0" fontId="0" fillId="0" borderId="6" xfId="0" applyBorder="1"/>
    <xf numFmtId="0" fontId="0" fillId="3" borderId="0" xfId="0" applyFill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3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" xfId="0" applyFill="1" applyBorder="1"/>
    <xf numFmtId="0" fontId="0" fillId="3" borderId="9" xfId="0" applyFill="1" applyBorder="1"/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4" borderId="0" xfId="0" applyFill="1"/>
  </cellXfs>
  <cellStyles count="1">
    <cellStyle name="Normal" xfId="0" builtinId="0"/>
  </cellStyles>
  <dxfs count="21">
    <dxf>
      <fill>
        <patternFill>
          <bgColor theme="9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Training time Naive vs eTOP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Results!$AC$2</c:f>
              <c:strCache>
                <c:ptCount val="1"/>
                <c:pt idx="0">
                  <c:v>Naïve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Results!$B$4:$B$29</c:f>
              <c:strCache>
                <c:ptCount val="26"/>
                <c:pt idx="0">
                  <c:v>21_1596</c:v>
                </c:pt>
                <c:pt idx="1">
                  <c:v>4_1169</c:v>
                </c:pt>
                <c:pt idx="2">
                  <c:v>20_41150</c:v>
                </c:pt>
                <c:pt idx="3">
                  <c:v>17_23512</c:v>
                </c:pt>
                <c:pt idx="4">
                  <c:v>15_23517</c:v>
                </c:pt>
                <c:pt idx="5">
                  <c:v>19_40668</c:v>
                </c:pt>
                <c:pt idx="6">
                  <c:v>16_41169</c:v>
                </c:pt>
                <c:pt idx="7">
                  <c:v>6_40685</c:v>
                </c:pt>
                <c:pt idx="8">
                  <c:v>30_1111</c:v>
                </c:pt>
                <c:pt idx="9">
                  <c:v>7_1590</c:v>
                </c:pt>
                <c:pt idx="10">
                  <c:v>9_1461</c:v>
                </c:pt>
                <c:pt idx="11">
                  <c:v>3_41027</c:v>
                </c:pt>
                <c:pt idx="12">
                  <c:v>25_1486</c:v>
                </c:pt>
                <c:pt idx="13">
                  <c:v>5_4135</c:v>
                </c:pt>
                <c:pt idx="14">
                  <c:v>32_41164</c:v>
                </c:pt>
                <c:pt idx="15">
                  <c:v>1_1489</c:v>
                </c:pt>
                <c:pt idx="16">
                  <c:v>13_41146</c:v>
                </c:pt>
                <c:pt idx="17">
                  <c:v>18_3</c:v>
                </c:pt>
                <c:pt idx="18">
                  <c:v>11_40984</c:v>
                </c:pt>
                <c:pt idx="19">
                  <c:v>14_1067</c:v>
                </c:pt>
                <c:pt idx="20">
                  <c:v>2_40975</c:v>
                </c:pt>
                <c:pt idx="21">
                  <c:v>33_1468</c:v>
                </c:pt>
                <c:pt idx="22">
                  <c:v>12_31</c:v>
                </c:pt>
                <c:pt idx="23">
                  <c:v>10_54</c:v>
                </c:pt>
                <c:pt idx="24">
                  <c:v>0_1464</c:v>
                </c:pt>
                <c:pt idx="25">
                  <c:v>8_40981</c:v>
                </c:pt>
              </c:strCache>
            </c:strRef>
          </c:cat>
          <c:val>
            <c:numRef>
              <c:f>Results!$AC$4:$AC$29</c:f>
              <c:numCache>
                <c:formatCode>0.00</c:formatCode>
                <c:ptCount val="26"/>
                <c:pt idx="0">
                  <c:v>249.09983147133389</c:v>
                </c:pt>
                <c:pt idx="1">
                  <c:v>94.295765477290288</c:v>
                </c:pt>
                <c:pt idx="2">
                  <c:v>132.30816208834372</c:v>
                </c:pt>
                <c:pt idx="3">
                  <c:v>50.726576363609176</c:v>
                </c:pt>
                <c:pt idx="4">
                  <c:v>51.589834524067321</c:v>
                </c:pt>
                <c:pt idx="5">
                  <c:v>57.026460078067714</c:v>
                </c:pt>
                <c:pt idx="6">
                  <c:v>92.469745616153332</c:v>
                </c:pt>
                <c:pt idx="7">
                  <c:v>24.964885988272226</c:v>
                </c:pt>
                <c:pt idx="8">
                  <c:v>75.242367720443809</c:v>
                </c:pt>
                <c:pt idx="9">
                  <c:v>22.756892247153381</c:v>
                </c:pt>
                <c:pt idx="10">
                  <c:v>18.50048095142488</c:v>
                </c:pt>
                <c:pt idx="11">
                  <c:v>10.312731096106582</c:v>
                </c:pt>
                <c:pt idx="12">
                  <c:v>30.127332082786971</c:v>
                </c:pt>
                <c:pt idx="13">
                  <c:v>17.873774302904025</c:v>
                </c:pt>
                <c:pt idx="14">
                  <c:v>8.5309831354493966</c:v>
                </c:pt>
                <c:pt idx="15">
                  <c:v>3.8949868806127714</c:v>
                </c:pt>
                <c:pt idx="16">
                  <c:v>4.885686167997032</c:v>
                </c:pt>
                <c:pt idx="17">
                  <c:v>5.6427336364610667</c:v>
                </c:pt>
                <c:pt idx="18">
                  <c:v>4.5639261153291901</c:v>
                </c:pt>
                <c:pt idx="19">
                  <c:v>3.9549817707263029</c:v>
                </c:pt>
                <c:pt idx="20">
                  <c:v>3.3997897426679011</c:v>
                </c:pt>
                <c:pt idx="21">
                  <c:v>4.4077718407603079</c:v>
                </c:pt>
                <c:pt idx="22">
                  <c:v>3.5927444517834846</c:v>
                </c:pt>
                <c:pt idx="23">
                  <c:v>4.4815431357142836</c:v>
                </c:pt>
                <c:pt idx="24">
                  <c:v>2.7359911120556148</c:v>
                </c:pt>
                <c:pt idx="25">
                  <c:v>3.3644412933124177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10-4588-8188-F4FD8BC58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6426560"/>
        <c:axId val="1022583544"/>
      </c:barChart>
      <c:catAx>
        <c:axId val="102642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583544"/>
        <c:crosses val="autoZero"/>
        <c:auto val="1"/>
        <c:lblAlgn val="ctr"/>
        <c:lblOffset val="100"/>
        <c:noMultiLvlLbl val="0"/>
      </c:catAx>
      <c:valAx>
        <c:axId val="1022583544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Gains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426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Training time Bayes Optimization vs eTOP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Results!$AE$3</c:f>
              <c:strCache>
                <c:ptCount val="1"/>
                <c:pt idx="0">
                  <c:v>BO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Results!$B$4:$B$29</c:f>
              <c:strCache>
                <c:ptCount val="26"/>
                <c:pt idx="0">
                  <c:v>21_1596</c:v>
                </c:pt>
                <c:pt idx="1">
                  <c:v>4_1169</c:v>
                </c:pt>
                <c:pt idx="2">
                  <c:v>20_41150</c:v>
                </c:pt>
                <c:pt idx="3">
                  <c:v>17_23512</c:v>
                </c:pt>
                <c:pt idx="4">
                  <c:v>15_23517</c:v>
                </c:pt>
                <c:pt idx="5">
                  <c:v>19_40668</c:v>
                </c:pt>
                <c:pt idx="6">
                  <c:v>16_41169</c:v>
                </c:pt>
                <c:pt idx="7">
                  <c:v>6_40685</c:v>
                </c:pt>
                <c:pt idx="8">
                  <c:v>30_1111</c:v>
                </c:pt>
                <c:pt idx="9">
                  <c:v>7_1590</c:v>
                </c:pt>
                <c:pt idx="10">
                  <c:v>9_1461</c:v>
                </c:pt>
                <c:pt idx="11">
                  <c:v>3_41027</c:v>
                </c:pt>
                <c:pt idx="12">
                  <c:v>25_1486</c:v>
                </c:pt>
                <c:pt idx="13">
                  <c:v>5_4135</c:v>
                </c:pt>
                <c:pt idx="14">
                  <c:v>32_41164</c:v>
                </c:pt>
                <c:pt idx="15">
                  <c:v>1_1489</c:v>
                </c:pt>
                <c:pt idx="16">
                  <c:v>13_41146</c:v>
                </c:pt>
                <c:pt idx="17">
                  <c:v>18_3</c:v>
                </c:pt>
                <c:pt idx="18">
                  <c:v>11_40984</c:v>
                </c:pt>
                <c:pt idx="19">
                  <c:v>14_1067</c:v>
                </c:pt>
                <c:pt idx="20">
                  <c:v>2_40975</c:v>
                </c:pt>
                <c:pt idx="21">
                  <c:v>33_1468</c:v>
                </c:pt>
                <c:pt idx="22">
                  <c:v>12_31</c:v>
                </c:pt>
                <c:pt idx="23">
                  <c:v>10_54</c:v>
                </c:pt>
                <c:pt idx="24">
                  <c:v>0_1464</c:v>
                </c:pt>
                <c:pt idx="25">
                  <c:v>8_40981</c:v>
                </c:pt>
              </c:strCache>
            </c:strRef>
          </c:cat>
          <c:val>
            <c:numRef>
              <c:f>Results!$AE$4:$AE$29</c:f>
              <c:numCache>
                <c:formatCode>0.00</c:formatCode>
                <c:ptCount val="26"/>
                <c:pt idx="0">
                  <c:v>2.2359411376314875</c:v>
                </c:pt>
                <c:pt idx="1">
                  <c:v>2.3971678918782433</c:v>
                </c:pt>
                <c:pt idx="2">
                  <c:v>3.3896820835005177</c:v>
                </c:pt>
                <c:pt idx="3">
                  <c:v>3.0667519425437435</c:v>
                </c:pt>
                <c:pt idx="4">
                  <c:v>2.4206043940753363</c:v>
                </c:pt>
                <c:pt idx="5">
                  <c:v>4.0421305203038331</c:v>
                </c:pt>
                <c:pt idx="6">
                  <c:v>5.5264504845770501</c:v>
                </c:pt>
                <c:pt idx="7">
                  <c:v>1.5663168815608173</c:v>
                </c:pt>
                <c:pt idx="8">
                  <c:v>5.6626936837117938</c:v>
                </c:pt>
                <c:pt idx="9">
                  <c:v>2.9971060039733577</c:v>
                </c:pt>
                <c:pt idx="10">
                  <c:v>2.7102929494580938</c:v>
                </c:pt>
                <c:pt idx="11">
                  <c:v>2.7643093998373627</c:v>
                </c:pt>
                <c:pt idx="12">
                  <c:v>3.4085176705094056</c:v>
                </c:pt>
                <c:pt idx="13">
                  <c:v>4.4534503033938639</c:v>
                </c:pt>
                <c:pt idx="14">
                  <c:v>8.0950270518108791</c:v>
                </c:pt>
                <c:pt idx="15">
                  <c:v>2.7158143253365825</c:v>
                </c:pt>
                <c:pt idx="16">
                  <c:v>2.3029116502277427</c:v>
                </c:pt>
                <c:pt idx="17">
                  <c:v>2.7470655355439155</c:v>
                </c:pt>
                <c:pt idx="18">
                  <c:v>2.4786346217268762</c:v>
                </c:pt>
                <c:pt idx="19">
                  <c:v>2.8205482713989811</c:v>
                </c:pt>
                <c:pt idx="20">
                  <c:v>2.3754904085937265</c:v>
                </c:pt>
                <c:pt idx="21">
                  <c:v>2.0784812012132359</c:v>
                </c:pt>
                <c:pt idx="22">
                  <c:v>3.647248034838718</c:v>
                </c:pt>
                <c:pt idx="23">
                  <c:v>1.5903919211987301</c:v>
                </c:pt>
                <c:pt idx="24">
                  <c:v>2.8351715735719218</c:v>
                </c:pt>
                <c:pt idx="25">
                  <c:v>2.7008277425619824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0-43FD-A41F-3E27B94E8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6426560"/>
        <c:axId val="1022583544"/>
      </c:barChart>
      <c:catAx>
        <c:axId val="102642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583544"/>
        <c:crosses val="autoZero"/>
        <c:auto val="1"/>
        <c:lblAlgn val="ctr"/>
        <c:lblOffset val="100"/>
        <c:noMultiLvlLbl val="0"/>
      </c:catAx>
      <c:valAx>
        <c:axId val="102258354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Gains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42656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Training time Grid Search vs eTOP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Results!$AD$3</c:f>
              <c:strCache>
                <c:ptCount val="1"/>
                <c:pt idx="0">
                  <c:v>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Results!$B$4:$B$29</c:f>
              <c:strCache>
                <c:ptCount val="26"/>
                <c:pt idx="0">
                  <c:v>21_1596</c:v>
                </c:pt>
                <c:pt idx="1">
                  <c:v>4_1169</c:v>
                </c:pt>
                <c:pt idx="2">
                  <c:v>20_41150</c:v>
                </c:pt>
                <c:pt idx="3">
                  <c:v>17_23512</c:v>
                </c:pt>
                <c:pt idx="4">
                  <c:v>15_23517</c:v>
                </c:pt>
                <c:pt idx="5">
                  <c:v>19_40668</c:v>
                </c:pt>
                <c:pt idx="6">
                  <c:v>16_41169</c:v>
                </c:pt>
                <c:pt idx="7">
                  <c:v>6_40685</c:v>
                </c:pt>
                <c:pt idx="8">
                  <c:v>30_1111</c:v>
                </c:pt>
                <c:pt idx="9">
                  <c:v>7_1590</c:v>
                </c:pt>
                <c:pt idx="10">
                  <c:v>9_1461</c:v>
                </c:pt>
                <c:pt idx="11">
                  <c:v>3_41027</c:v>
                </c:pt>
                <c:pt idx="12">
                  <c:v>25_1486</c:v>
                </c:pt>
                <c:pt idx="13">
                  <c:v>5_4135</c:v>
                </c:pt>
                <c:pt idx="14">
                  <c:v>32_41164</c:v>
                </c:pt>
                <c:pt idx="15">
                  <c:v>1_1489</c:v>
                </c:pt>
                <c:pt idx="16">
                  <c:v>13_41146</c:v>
                </c:pt>
                <c:pt idx="17">
                  <c:v>18_3</c:v>
                </c:pt>
                <c:pt idx="18">
                  <c:v>11_40984</c:v>
                </c:pt>
                <c:pt idx="19">
                  <c:v>14_1067</c:v>
                </c:pt>
                <c:pt idx="20">
                  <c:v>2_40975</c:v>
                </c:pt>
                <c:pt idx="21">
                  <c:v>33_1468</c:v>
                </c:pt>
                <c:pt idx="22">
                  <c:v>12_31</c:v>
                </c:pt>
                <c:pt idx="23">
                  <c:v>10_54</c:v>
                </c:pt>
                <c:pt idx="24">
                  <c:v>0_1464</c:v>
                </c:pt>
                <c:pt idx="25">
                  <c:v>8_40981</c:v>
                </c:pt>
              </c:strCache>
            </c:strRef>
          </c:cat>
          <c:val>
            <c:numRef>
              <c:f>Results!$AD$4:$AD$29</c:f>
              <c:numCache>
                <c:formatCode>0.00</c:formatCode>
                <c:ptCount val="26"/>
                <c:pt idx="0">
                  <c:v>2.1723954711739974</c:v>
                </c:pt>
                <c:pt idx="1">
                  <c:v>1.583837573613335</c:v>
                </c:pt>
                <c:pt idx="2">
                  <c:v>4.1257409181581979</c:v>
                </c:pt>
                <c:pt idx="3">
                  <c:v>3.2207815891816347</c:v>
                </c:pt>
                <c:pt idx="4">
                  <c:v>2.6868617460598267</c:v>
                </c:pt>
                <c:pt idx="5">
                  <c:v>3.2745402983149905</c:v>
                </c:pt>
                <c:pt idx="6">
                  <c:v>7.1916444733461287</c:v>
                </c:pt>
                <c:pt idx="7">
                  <c:v>2.4133209262916493</c:v>
                </c:pt>
                <c:pt idx="8">
                  <c:v>5.5122294056272221</c:v>
                </c:pt>
                <c:pt idx="9">
                  <c:v>2.487025769348719</c:v>
                </c:pt>
                <c:pt idx="10">
                  <c:v>2.5322584958132106</c:v>
                </c:pt>
                <c:pt idx="11">
                  <c:v>2.1200983759129532</c:v>
                </c:pt>
                <c:pt idx="12">
                  <c:v>3.7565665987218528</c:v>
                </c:pt>
                <c:pt idx="13">
                  <c:v>3.743256207694786</c:v>
                </c:pt>
                <c:pt idx="14">
                  <c:v>5.998104285693425</c:v>
                </c:pt>
                <c:pt idx="15">
                  <c:v>2.2820354538148639</c:v>
                </c:pt>
                <c:pt idx="16">
                  <c:v>2.2824823148284037</c:v>
                </c:pt>
                <c:pt idx="17">
                  <c:v>2.8024945084202351</c:v>
                </c:pt>
                <c:pt idx="18">
                  <c:v>2.7129487343305709</c:v>
                </c:pt>
                <c:pt idx="19">
                  <c:v>2.1867597303856101</c:v>
                </c:pt>
                <c:pt idx="20">
                  <c:v>1.8058365089097481</c:v>
                </c:pt>
                <c:pt idx="21">
                  <c:v>3.5906290271552153</c:v>
                </c:pt>
                <c:pt idx="22">
                  <c:v>2.776828874234758</c:v>
                </c:pt>
                <c:pt idx="23">
                  <c:v>2.5015034840907089</c:v>
                </c:pt>
                <c:pt idx="24">
                  <c:v>2.0247826917487592</c:v>
                </c:pt>
                <c:pt idx="25">
                  <c:v>1.945002822735511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73-4E40-A6B2-8121DADD8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6426560"/>
        <c:axId val="1022583544"/>
      </c:barChart>
      <c:catAx>
        <c:axId val="102642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583544"/>
        <c:crosses val="autoZero"/>
        <c:auto val="1"/>
        <c:lblAlgn val="ctr"/>
        <c:lblOffset val="100"/>
        <c:noMultiLvlLbl val="0"/>
      </c:catAx>
      <c:valAx>
        <c:axId val="1022583544"/>
        <c:scaling>
          <c:orientation val="minMax"/>
          <c:max val="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Gains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426560"/>
        <c:crosses val="autoZero"/>
        <c:crossBetween val="between"/>
        <c:majorUnit val="1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Training time Naive vs eTOP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Presentation_data!$AD$3</c:f>
              <c:strCache>
                <c:ptCount val="1"/>
                <c:pt idx="0">
                  <c:v>MLBOX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Presentation_data!$C$5:$C$30</c:f>
              <c:strCache>
                <c:ptCount val="26"/>
                <c:pt idx="0">
                  <c:v>21_1596</c:v>
                </c:pt>
                <c:pt idx="1">
                  <c:v>4_1169</c:v>
                </c:pt>
                <c:pt idx="2">
                  <c:v>20_41150</c:v>
                </c:pt>
                <c:pt idx="3">
                  <c:v>17_23512</c:v>
                </c:pt>
                <c:pt idx="4">
                  <c:v>15_23517</c:v>
                </c:pt>
                <c:pt idx="5">
                  <c:v>19_40668</c:v>
                </c:pt>
                <c:pt idx="6">
                  <c:v>16_41169</c:v>
                </c:pt>
                <c:pt idx="7">
                  <c:v>6_40685</c:v>
                </c:pt>
                <c:pt idx="8">
                  <c:v>30_1111</c:v>
                </c:pt>
                <c:pt idx="9">
                  <c:v>7_1590</c:v>
                </c:pt>
                <c:pt idx="10">
                  <c:v>9_1461</c:v>
                </c:pt>
                <c:pt idx="11">
                  <c:v>3_41027</c:v>
                </c:pt>
                <c:pt idx="12">
                  <c:v>25_1486</c:v>
                </c:pt>
                <c:pt idx="13">
                  <c:v>5_4135</c:v>
                </c:pt>
                <c:pt idx="14">
                  <c:v>32_41164</c:v>
                </c:pt>
                <c:pt idx="15">
                  <c:v>1_1489</c:v>
                </c:pt>
                <c:pt idx="16">
                  <c:v>13_41146</c:v>
                </c:pt>
                <c:pt idx="17">
                  <c:v>18_3</c:v>
                </c:pt>
                <c:pt idx="18">
                  <c:v>11_40984</c:v>
                </c:pt>
                <c:pt idx="19">
                  <c:v>14_1067</c:v>
                </c:pt>
                <c:pt idx="20">
                  <c:v>2_40975</c:v>
                </c:pt>
                <c:pt idx="21">
                  <c:v>33_1468</c:v>
                </c:pt>
                <c:pt idx="22">
                  <c:v>12_31</c:v>
                </c:pt>
                <c:pt idx="23">
                  <c:v>10_54</c:v>
                </c:pt>
                <c:pt idx="24">
                  <c:v>0_1464</c:v>
                </c:pt>
                <c:pt idx="25">
                  <c:v>8_40981</c:v>
                </c:pt>
              </c:strCache>
            </c:strRef>
          </c:cat>
          <c:val>
            <c:numRef>
              <c:f>Presentation_data!$AD$5:$AD$30</c:f>
              <c:numCache>
                <c:formatCode>0.00</c:formatCode>
                <c:ptCount val="26"/>
                <c:pt idx="0">
                  <c:v>249.09983147133389</c:v>
                </c:pt>
                <c:pt idx="1">
                  <c:v>94.295765477290288</c:v>
                </c:pt>
                <c:pt idx="2">
                  <c:v>132.30816208834372</c:v>
                </c:pt>
                <c:pt idx="3">
                  <c:v>50.726576363609176</c:v>
                </c:pt>
                <c:pt idx="4">
                  <c:v>51.589834524067321</c:v>
                </c:pt>
                <c:pt idx="5">
                  <c:v>57.026460078067714</c:v>
                </c:pt>
                <c:pt idx="6">
                  <c:v>92.469745616153332</c:v>
                </c:pt>
                <c:pt idx="7">
                  <c:v>24.964885988272226</c:v>
                </c:pt>
                <c:pt idx="8">
                  <c:v>75.242367720443809</c:v>
                </c:pt>
                <c:pt idx="9">
                  <c:v>22.756892247153381</c:v>
                </c:pt>
                <c:pt idx="10">
                  <c:v>18.50048095142488</c:v>
                </c:pt>
                <c:pt idx="11">
                  <c:v>10.312731096106582</c:v>
                </c:pt>
                <c:pt idx="12">
                  <c:v>30.127332082786971</c:v>
                </c:pt>
                <c:pt idx="13">
                  <c:v>17.873774302904025</c:v>
                </c:pt>
                <c:pt idx="14">
                  <c:v>8.5309831354493966</c:v>
                </c:pt>
                <c:pt idx="15">
                  <c:v>3.8949868806127714</c:v>
                </c:pt>
                <c:pt idx="16">
                  <c:v>4.885686167997032</c:v>
                </c:pt>
                <c:pt idx="17">
                  <c:v>5.6427336364610667</c:v>
                </c:pt>
                <c:pt idx="18">
                  <c:v>4.5639261153291901</c:v>
                </c:pt>
                <c:pt idx="19">
                  <c:v>3.9549817707263029</c:v>
                </c:pt>
                <c:pt idx="20">
                  <c:v>3.3997897426679011</c:v>
                </c:pt>
                <c:pt idx="21">
                  <c:v>4.4077718407603079</c:v>
                </c:pt>
                <c:pt idx="22">
                  <c:v>3.5927444517834846</c:v>
                </c:pt>
                <c:pt idx="23">
                  <c:v>4.4815431357142836</c:v>
                </c:pt>
                <c:pt idx="24">
                  <c:v>2.7359911120556148</c:v>
                </c:pt>
                <c:pt idx="25">
                  <c:v>3.3644412933124177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ED-4BF3-BB23-F5C370E86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6426560"/>
        <c:axId val="1022583544"/>
      </c:barChart>
      <c:catAx>
        <c:axId val="102642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583544"/>
        <c:crosses val="autoZero"/>
        <c:auto val="1"/>
        <c:lblAlgn val="ctr"/>
        <c:lblOffset val="100"/>
        <c:noMultiLvlLbl val="0"/>
      </c:catAx>
      <c:valAx>
        <c:axId val="1022583544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Gains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426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Training time Bayes Optimization vs eTOP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Presentation_data!$AF$4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Presentation_data!$C$5:$C$30</c:f>
              <c:strCache>
                <c:ptCount val="26"/>
                <c:pt idx="0">
                  <c:v>21_1596</c:v>
                </c:pt>
                <c:pt idx="1">
                  <c:v>4_1169</c:v>
                </c:pt>
                <c:pt idx="2">
                  <c:v>20_41150</c:v>
                </c:pt>
                <c:pt idx="3">
                  <c:v>17_23512</c:v>
                </c:pt>
                <c:pt idx="4">
                  <c:v>15_23517</c:v>
                </c:pt>
                <c:pt idx="5">
                  <c:v>19_40668</c:v>
                </c:pt>
                <c:pt idx="6">
                  <c:v>16_41169</c:v>
                </c:pt>
                <c:pt idx="7">
                  <c:v>6_40685</c:v>
                </c:pt>
                <c:pt idx="8">
                  <c:v>30_1111</c:v>
                </c:pt>
                <c:pt idx="9">
                  <c:v>7_1590</c:v>
                </c:pt>
                <c:pt idx="10">
                  <c:v>9_1461</c:v>
                </c:pt>
                <c:pt idx="11">
                  <c:v>3_41027</c:v>
                </c:pt>
                <c:pt idx="12">
                  <c:v>25_1486</c:v>
                </c:pt>
                <c:pt idx="13">
                  <c:v>5_4135</c:v>
                </c:pt>
                <c:pt idx="14">
                  <c:v>32_41164</c:v>
                </c:pt>
                <c:pt idx="15">
                  <c:v>1_1489</c:v>
                </c:pt>
                <c:pt idx="16">
                  <c:v>13_41146</c:v>
                </c:pt>
                <c:pt idx="17">
                  <c:v>18_3</c:v>
                </c:pt>
                <c:pt idx="18">
                  <c:v>11_40984</c:v>
                </c:pt>
                <c:pt idx="19">
                  <c:v>14_1067</c:v>
                </c:pt>
                <c:pt idx="20">
                  <c:v>2_40975</c:v>
                </c:pt>
                <c:pt idx="21">
                  <c:v>33_1468</c:v>
                </c:pt>
                <c:pt idx="22">
                  <c:v>12_31</c:v>
                </c:pt>
                <c:pt idx="23">
                  <c:v>10_54</c:v>
                </c:pt>
                <c:pt idx="24">
                  <c:v>0_1464</c:v>
                </c:pt>
                <c:pt idx="25">
                  <c:v>8_40981</c:v>
                </c:pt>
              </c:strCache>
            </c:strRef>
          </c:cat>
          <c:val>
            <c:numRef>
              <c:f>Presentation_data!$AF$5:$AF$30</c:f>
              <c:numCache>
                <c:formatCode>0.00</c:formatCode>
                <c:ptCount val="26"/>
                <c:pt idx="0">
                  <c:v>2.2359411376314875</c:v>
                </c:pt>
                <c:pt idx="1">
                  <c:v>2.3971678918782433</c:v>
                </c:pt>
                <c:pt idx="2">
                  <c:v>3.3896820835005177</c:v>
                </c:pt>
                <c:pt idx="3">
                  <c:v>3.0667519425437435</c:v>
                </c:pt>
                <c:pt idx="4">
                  <c:v>2.4206043940753363</c:v>
                </c:pt>
                <c:pt idx="5">
                  <c:v>4.0421305203038331</c:v>
                </c:pt>
                <c:pt idx="6">
                  <c:v>5.5264504845770501</c:v>
                </c:pt>
                <c:pt idx="7">
                  <c:v>1.5663168815608173</c:v>
                </c:pt>
                <c:pt idx="8">
                  <c:v>5.6626936837117938</c:v>
                </c:pt>
                <c:pt idx="9">
                  <c:v>2.9971060039733577</c:v>
                </c:pt>
                <c:pt idx="10">
                  <c:v>2.7102929494580938</c:v>
                </c:pt>
                <c:pt idx="11">
                  <c:v>2.7643093998373627</c:v>
                </c:pt>
                <c:pt idx="12">
                  <c:v>3.4085176705094056</c:v>
                </c:pt>
                <c:pt idx="13">
                  <c:v>4.4534503033938639</c:v>
                </c:pt>
                <c:pt idx="14">
                  <c:v>8.0950270518108791</c:v>
                </c:pt>
                <c:pt idx="15">
                  <c:v>2.7158143253365825</c:v>
                </c:pt>
                <c:pt idx="16">
                  <c:v>2.3029116502277427</c:v>
                </c:pt>
                <c:pt idx="17">
                  <c:v>2.7470655355439155</c:v>
                </c:pt>
                <c:pt idx="18">
                  <c:v>2.4786346217268762</c:v>
                </c:pt>
                <c:pt idx="19">
                  <c:v>2.8205482713989811</c:v>
                </c:pt>
                <c:pt idx="20">
                  <c:v>2.3754904085937265</c:v>
                </c:pt>
                <c:pt idx="21">
                  <c:v>2.0784812012132359</c:v>
                </c:pt>
                <c:pt idx="22">
                  <c:v>3.647248034838718</c:v>
                </c:pt>
                <c:pt idx="23">
                  <c:v>1.5903919211987301</c:v>
                </c:pt>
                <c:pt idx="24">
                  <c:v>2.8351715735719218</c:v>
                </c:pt>
                <c:pt idx="25">
                  <c:v>2.7008277425619824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C9-438E-88A4-B2337A7F1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6426560"/>
        <c:axId val="1022583544"/>
      </c:barChart>
      <c:catAx>
        <c:axId val="102642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583544"/>
        <c:crosses val="autoZero"/>
        <c:auto val="1"/>
        <c:lblAlgn val="ctr"/>
        <c:lblOffset val="100"/>
        <c:noMultiLvlLbl val="0"/>
      </c:catAx>
      <c:valAx>
        <c:axId val="102258354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Gains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42656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Training time Grid Search vs eTOP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Presentation_data!$AE$4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Presentation_data!$C$5:$C$30</c:f>
              <c:strCache>
                <c:ptCount val="26"/>
                <c:pt idx="0">
                  <c:v>21_1596</c:v>
                </c:pt>
                <c:pt idx="1">
                  <c:v>4_1169</c:v>
                </c:pt>
                <c:pt idx="2">
                  <c:v>20_41150</c:v>
                </c:pt>
                <c:pt idx="3">
                  <c:v>17_23512</c:v>
                </c:pt>
                <c:pt idx="4">
                  <c:v>15_23517</c:v>
                </c:pt>
                <c:pt idx="5">
                  <c:v>19_40668</c:v>
                </c:pt>
                <c:pt idx="6">
                  <c:v>16_41169</c:v>
                </c:pt>
                <c:pt idx="7">
                  <c:v>6_40685</c:v>
                </c:pt>
                <c:pt idx="8">
                  <c:v>30_1111</c:v>
                </c:pt>
                <c:pt idx="9">
                  <c:v>7_1590</c:v>
                </c:pt>
                <c:pt idx="10">
                  <c:v>9_1461</c:v>
                </c:pt>
                <c:pt idx="11">
                  <c:v>3_41027</c:v>
                </c:pt>
                <c:pt idx="12">
                  <c:v>25_1486</c:v>
                </c:pt>
                <c:pt idx="13">
                  <c:v>5_4135</c:v>
                </c:pt>
                <c:pt idx="14">
                  <c:v>32_41164</c:v>
                </c:pt>
                <c:pt idx="15">
                  <c:v>1_1489</c:v>
                </c:pt>
                <c:pt idx="16">
                  <c:v>13_41146</c:v>
                </c:pt>
                <c:pt idx="17">
                  <c:v>18_3</c:v>
                </c:pt>
                <c:pt idx="18">
                  <c:v>11_40984</c:v>
                </c:pt>
                <c:pt idx="19">
                  <c:v>14_1067</c:v>
                </c:pt>
                <c:pt idx="20">
                  <c:v>2_40975</c:v>
                </c:pt>
                <c:pt idx="21">
                  <c:v>33_1468</c:v>
                </c:pt>
                <c:pt idx="22">
                  <c:v>12_31</c:v>
                </c:pt>
                <c:pt idx="23">
                  <c:v>10_54</c:v>
                </c:pt>
                <c:pt idx="24">
                  <c:v>0_1464</c:v>
                </c:pt>
                <c:pt idx="25">
                  <c:v>8_40981</c:v>
                </c:pt>
              </c:strCache>
            </c:strRef>
          </c:cat>
          <c:val>
            <c:numRef>
              <c:f>Presentation_data!$AE$5:$AE$30</c:f>
              <c:numCache>
                <c:formatCode>0.00</c:formatCode>
                <c:ptCount val="26"/>
                <c:pt idx="0">
                  <c:v>2.1723954711739974</c:v>
                </c:pt>
                <c:pt idx="1">
                  <c:v>1.583837573613335</c:v>
                </c:pt>
                <c:pt idx="2">
                  <c:v>4.1257409181581979</c:v>
                </c:pt>
                <c:pt idx="3">
                  <c:v>3.2207815891816347</c:v>
                </c:pt>
                <c:pt idx="4">
                  <c:v>2.6868617460598267</c:v>
                </c:pt>
                <c:pt idx="5">
                  <c:v>3.2745402983149905</c:v>
                </c:pt>
                <c:pt idx="6">
                  <c:v>7.1916444733461287</c:v>
                </c:pt>
                <c:pt idx="7">
                  <c:v>2.4133209262916493</c:v>
                </c:pt>
                <c:pt idx="8">
                  <c:v>5.5122294056272221</c:v>
                </c:pt>
                <c:pt idx="9">
                  <c:v>2.487025769348719</c:v>
                </c:pt>
                <c:pt idx="10">
                  <c:v>2.5322584958132106</c:v>
                </c:pt>
                <c:pt idx="11">
                  <c:v>2.1200983759129532</c:v>
                </c:pt>
                <c:pt idx="12">
                  <c:v>3.7565665987218528</c:v>
                </c:pt>
                <c:pt idx="13">
                  <c:v>3.743256207694786</c:v>
                </c:pt>
                <c:pt idx="14">
                  <c:v>5.998104285693425</c:v>
                </c:pt>
                <c:pt idx="15">
                  <c:v>2.2820354538148639</c:v>
                </c:pt>
                <c:pt idx="16">
                  <c:v>2.2824823148284037</c:v>
                </c:pt>
                <c:pt idx="17">
                  <c:v>2.8024945084202351</c:v>
                </c:pt>
                <c:pt idx="18">
                  <c:v>2.7129487343305709</c:v>
                </c:pt>
                <c:pt idx="19">
                  <c:v>2.1867597303856101</c:v>
                </c:pt>
                <c:pt idx="20">
                  <c:v>1.8058365089097481</c:v>
                </c:pt>
                <c:pt idx="21">
                  <c:v>3.5906290271552153</c:v>
                </c:pt>
                <c:pt idx="22">
                  <c:v>2.776828874234758</c:v>
                </c:pt>
                <c:pt idx="23">
                  <c:v>2.5015034840907089</c:v>
                </c:pt>
                <c:pt idx="24">
                  <c:v>2.0247826917487592</c:v>
                </c:pt>
                <c:pt idx="25">
                  <c:v>1.945002822735511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61-4146-8437-B9EC4D091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6426560"/>
        <c:axId val="1022583544"/>
      </c:barChart>
      <c:catAx>
        <c:axId val="102642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583544"/>
        <c:crosses val="autoZero"/>
        <c:auto val="1"/>
        <c:lblAlgn val="ctr"/>
        <c:lblOffset val="100"/>
        <c:noMultiLvlLbl val="0"/>
      </c:catAx>
      <c:valAx>
        <c:axId val="1022583544"/>
        <c:scaling>
          <c:orientation val="minMax"/>
          <c:max val="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Gains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426560"/>
        <c:crosses val="autoZero"/>
        <c:crossBetween val="between"/>
        <c:majorUnit val="1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 datasets with Accuracy Gains &amp;</a:t>
            </a:r>
            <a:r>
              <a:rPr lang="en-US" baseline="0"/>
              <a:t> Drops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Presentation_data!$AI$33</c:f>
              <c:strCache>
                <c:ptCount val="1"/>
                <c:pt idx="0">
                  <c:v>Drop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Presentation_data!$AJ$32:$AL$32</c:f>
              <c:strCache>
                <c:ptCount val="3"/>
                <c:pt idx="0">
                  <c:v>MLBOX</c:v>
                </c:pt>
                <c:pt idx="1">
                  <c:v>MLBOX-D'</c:v>
                </c:pt>
                <c:pt idx="2">
                  <c:v>MLBOX-BO</c:v>
                </c:pt>
              </c:strCache>
            </c:strRef>
          </c:cat>
          <c:val>
            <c:numRef>
              <c:f>Presentation_data!$AJ$33:$AL$33</c:f>
              <c:numCache>
                <c:formatCode>General</c:formatCode>
                <c:ptCount val="3"/>
                <c:pt idx="0">
                  <c:v>19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F5-4D4D-8BA2-56D0BD87380C}"/>
            </c:ext>
          </c:extLst>
        </c:ser>
        <c:ser>
          <c:idx val="1"/>
          <c:order val="1"/>
          <c:tx>
            <c:strRef>
              <c:f>Presentation_data!$AI$34</c:f>
              <c:strCache>
                <c:ptCount val="1"/>
                <c:pt idx="0">
                  <c:v>Gains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Presentation_data!$AJ$32:$AL$32</c:f>
              <c:strCache>
                <c:ptCount val="3"/>
                <c:pt idx="0">
                  <c:v>MLBOX</c:v>
                </c:pt>
                <c:pt idx="1">
                  <c:v>MLBOX-D'</c:v>
                </c:pt>
                <c:pt idx="2">
                  <c:v>MLBOX-BO</c:v>
                </c:pt>
              </c:strCache>
            </c:strRef>
          </c:cat>
          <c:val>
            <c:numRef>
              <c:f>Presentation_data!$AJ$34:$AL$34</c:f>
              <c:numCache>
                <c:formatCode>General</c:formatCode>
                <c:ptCount val="3"/>
                <c:pt idx="0">
                  <c:v>7</c:v>
                </c:pt>
                <c:pt idx="1">
                  <c:v>23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F5-4D4D-8BA2-56D0BD8738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29440152"/>
        <c:axId val="1129436872"/>
      </c:barChart>
      <c:catAx>
        <c:axId val="1129440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436872"/>
        <c:crosses val="autoZero"/>
        <c:auto val="1"/>
        <c:lblAlgn val="ctr"/>
        <c:lblOffset val="100"/>
        <c:noMultiLvlLbl val="0"/>
      </c:catAx>
      <c:valAx>
        <c:axId val="112943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Datasets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440152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plotArea>
      <cx:plotAreaRegion>
        <cx:plotSurface>
          <cx:spPr>
            <a:ln>
              <a:solidFill>
                <a:schemeClr val="tx1"/>
              </a:solidFill>
            </a:ln>
          </cx:spPr>
        </cx:plotSurface>
        <cx:series layoutId="boxWhisker" uniqueId="{569C234B-263B-4E77-A7EF-3F87168A9C38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  <cx:spPr>
          <a:ln>
            <a:solidFill>
              <a:schemeClr val="tx1"/>
            </a:solidFill>
          </a:ln>
        </cx:spPr>
      </cx:axis>
      <cx:axis id="1">
        <cx:valScaling max="0.010000000000000002" min="-0.040000000000000008"/>
        <cx:majorGridlines/>
        <cx:majorTickMarks type="out"/>
        <cx:tickLabels/>
        <cx:numFmt formatCode="0.000" sourceLinked="0"/>
        <cx:spPr>
          <a:ln>
            <a:noFill/>
          </a:ln>
        </cx:sp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plotArea>
      <cx:plotAreaRegion>
        <cx:plotSurface>
          <cx:spPr>
            <a:ln>
              <a:solidFill>
                <a:schemeClr val="tx1"/>
              </a:solidFill>
            </a:ln>
          </cx:spPr>
        </cx:plotSurface>
        <cx:series layoutId="boxWhisker" uniqueId="{569C234B-263B-4E77-A7EF-3F87168A9C38}" formatIdx="0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  <cx:spPr>
          <a:ln>
            <a:solidFill>
              <a:schemeClr val="tx1"/>
            </a:solidFill>
          </a:ln>
        </cx:spPr>
      </cx:axis>
      <cx:axis id="1">
        <cx:valScaling/>
        <cx:majorGridlines/>
        <cx:majorTickMarks type="out"/>
        <cx:tickLabels/>
        <cx:numFmt formatCode="0.000" sourceLinked="0"/>
        <cx:spPr>
          <a:ln>
            <a:noFill/>
          </a:ln>
        </cx:spPr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plotArea>
      <cx:plotAreaRegion>
        <cx:plotSurface>
          <cx:spPr>
            <a:ln>
              <a:solidFill>
                <a:schemeClr val="tx1"/>
              </a:solidFill>
            </a:ln>
          </cx:spPr>
        </cx:plotSurface>
        <cx:series layoutId="boxWhisker" uniqueId="{569C234B-263B-4E77-A7EF-3F87168A9C38}">
          <cx:tx>
            <cx:txData>
              <cx:f/>
              <cx:v/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  <cx:spPr>
          <a:ln>
            <a:solidFill>
              <a:schemeClr val="tx1"/>
            </a:solidFill>
          </a:ln>
        </cx:spPr>
      </cx:axis>
      <cx:axis id="1">
        <cx:valScaling/>
        <cx:majorGridlines/>
        <cx:majorTickMarks type="out"/>
        <cx:tickLabels/>
        <cx:numFmt formatCode="0.000" sourceLinked="0"/>
        <cx:spPr>
          <a:ln>
            <a:noFill/>
          </a:ln>
        </cx:sp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7" Type="http://schemas.microsoft.com/office/2014/relationships/chartEx" Target="../charts/chartEx3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microsoft.com/office/2014/relationships/chartEx" Target="../charts/chartEx2.xml"/><Relationship Id="rId5" Type="http://schemas.microsoft.com/office/2014/relationships/chartEx" Target="../charts/chartEx1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2</xdr:row>
      <xdr:rowOff>0</xdr:rowOff>
    </xdr:from>
    <xdr:to>
      <xdr:col>41</xdr:col>
      <xdr:colOff>304800</xdr:colOff>
      <xdr:row>16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BDA5331-6B9A-40CB-A064-4D0F09C13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0</xdr:colOff>
      <xdr:row>17</xdr:row>
      <xdr:rowOff>0</xdr:rowOff>
    </xdr:from>
    <xdr:to>
      <xdr:col>41</xdr:col>
      <xdr:colOff>304800</xdr:colOff>
      <xdr:row>31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9638FE3-6B0D-40E4-9A7B-1F6DD11D6A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0</xdr:colOff>
      <xdr:row>2</xdr:row>
      <xdr:rowOff>0</xdr:rowOff>
    </xdr:from>
    <xdr:to>
      <xdr:col>49</xdr:col>
      <xdr:colOff>304800</xdr:colOff>
      <xdr:row>16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3568147-C89E-4499-A9FD-5E11F5D0C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129540</xdr:colOff>
      <xdr:row>2</xdr:row>
      <xdr:rowOff>83820</xdr:rowOff>
    </xdr:from>
    <xdr:to>
      <xdr:col>47</xdr:col>
      <xdr:colOff>434340</xdr:colOff>
      <xdr:row>16</xdr:row>
      <xdr:rowOff>160020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41F46F1D-ECE0-4677-8110-7A1E843BE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99060</xdr:colOff>
      <xdr:row>17</xdr:row>
      <xdr:rowOff>99060</xdr:rowOff>
    </xdr:from>
    <xdr:to>
      <xdr:col>47</xdr:col>
      <xdr:colOff>403860</xdr:colOff>
      <xdr:row>31</xdr:row>
      <xdr:rowOff>175260</xdr:rowOff>
    </xdr:to>
    <xdr:graphicFrame macro="">
      <xdr:nvGraphicFramePr>
        <xdr:cNvPr id="15" name="Chart 2">
          <a:extLst>
            <a:ext uri="{FF2B5EF4-FFF2-40B4-BE49-F238E27FC236}">
              <a16:creationId xmlns:a16="http://schemas.microsoft.com/office/drawing/2014/main" id="{F2300A32-6F7E-4709-95C9-D5CB09E178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43</xdr:col>
      <xdr:colOff>0</xdr:colOff>
      <xdr:row>3</xdr:row>
      <xdr:rowOff>0</xdr:rowOff>
    </xdr:from>
    <xdr:to>
      <xdr:col>50</xdr:col>
      <xdr:colOff>304800</xdr:colOff>
      <xdr:row>17</xdr:row>
      <xdr:rowOff>76200</xdr:rowOff>
    </xdr:to>
    <xdr:graphicFrame macro="">
      <xdr:nvGraphicFramePr>
        <xdr:cNvPr id="13" name="Chart 3">
          <a:extLst>
            <a:ext uri="{FF2B5EF4-FFF2-40B4-BE49-F238E27FC236}">
              <a16:creationId xmlns:a16="http://schemas.microsoft.com/office/drawing/2014/main" id="{3674629D-4ED6-4DDD-98F1-1CB2AEC5FD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14287</xdr:colOff>
      <xdr:row>8</xdr:row>
      <xdr:rowOff>80962</xdr:rowOff>
    </xdr:from>
    <xdr:to>
      <xdr:col>39</xdr:col>
      <xdr:colOff>338137</xdr:colOff>
      <xdr:row>22</xdr:row>
      <xdr:rowOff>157162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2986CA62-FA3E-4A62-A5C1-63294E630381}"/>
            </a:ext>
            <a:ext uri="{147F2762-F138-4A5C-976F-8EAC2B608ADB}">
              <a16:predDERef xmlns:a16="http://schemas.microsoft.com/office/drawing/2014/main" pred="{3674629D-4ED6-4DDD-98F1-1CB2AEC5FD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0</xdr:colOff>
      <xdr:row>39</xdr:row>
      <xdr:rowOff>0</xdr:rowOff>
    </xdr:from>
    <xdr:to>
      <xdr:col>36</xdr:col>
      <xdr:colOff>619125</xdr:colOff>
      <xdr:row>49</xdr:row>
      <xdr:rowOff>180975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25">
              <a:extLst>
                <a:ext uri="{FF2B5EF4-FFF2-40B4-BE49-F238E27FC236}">
                  <a16:creationId xmlns:a16="http://schemas.microsoft.com/office/drawing/2014/main" id="{AE8E0EA6-0146-46DA-B68F-57C2A1FE9707}"/>
                </a:ext>
                <a:ext uri="{147F2762-F138-4A5C-976F-8EAC2B608ADB}">
                  <a16:predDERef xmlns:a16="http://schemas.microsoft.com/office/drawing/2014/main" pred="{22B1C9B1-90DB-4D3C-A5C3-CFC02C3873A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164550" y="7429500"/>
              <a:ext cx="1390650" cy="2085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37</xdr:col>
      <xdr:colOff>0</xdr:colOff>
      <xdr:row>39</xdr:row>
      <xdr:rowOff>0</xdr:rowOff>
    </xdr:from>
    <xdr:to>
      <xdr:col>38</xdr:col>
      <xdr:colOff>685800</xdr:colOff>
      <xdr:row>49</xdr:row>
      <xdr:rowOff>180975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26">
              <a:extLst>
                <a:ext uri="{FF2B5EF4-FFF2-40B4-BE49-F238E27FC236}">
                  <a16:creationId xmlns:a16="http://schemas.microsoft.com/office/drawing/2014/main" id="{D96D9824-8313-413F-A37A-6856344F5E99}"/>
                </a:ext>
                <a:ext uri="{147F2762-F138-4A5C-976F-8EAC2B608ADB}">
                  <a16:predDERef xmlns:a16="http://schemas.microsoft.com/office/drawing/2014/main" pred="{AE8E0EA6-0146-46DA-B68F-57C2A1FE970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621875" y="7429500"/>
              <a:ext cx="1390650" cy="2085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39</xdr:col>
      <xdr:colOff>0</xdr:colOff>
      <xdr:row>39</xdr:row>
      <xdr:rowOff>0</xdr:rowOff>
    </xdr:from>
    <xdr:to>
      <xdr:col>40</xdr:col>
      <xdr:colOff>571500</xdr:colOff>
      <xdr:row>49</xdr:row>
      <xdr:rowOff>180975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27">
              <a:extLst>
                <a:ext uri="{FF2B5EF4-FFF2-40B4-BE49-F238E27FC236}">
                  <a16:creationId xmlns:a16="http://schemas.microsoft.com/office/drawing/2014/main" id="{3684FB52-9139-4F78-862A-F94C57B3B83C}"/>
                </a:ext>
                <a:ext uri="{147F2762-F138-4A5C-976F-8EAC2B608ADB}">
                  <a16:predDERef xmlns:a16="http://schemas.microsoft.com/office/drawing/2014/main" pred="{D96D9824-8313-413F-A37A-6856344F5E9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088725" y="7429500"/>
              <a:ext cx="1390650" cy="2085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opLeftCell="A26" workbookViewId="0"/>
  </sheetViews>
  <sheetFormatPr defaultRowHeight="15"/>
  <sheetData>
    <row r="1" spans="1:9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>
      <c r="A2" s="1">
        <v>0</v>
      </c>
      <c r="B2" t="s">
        <v>8</v>
      </c>
      <c r="C2">
        <v>748</v>
      </c>
      <c r="D2">
        <v>5</v>
      </c>
      <c r="E2">
        <v>2</v>
      </c>
      <c r="F2">
        <v>0</v>
      </c>
      <c r="G2">
        <v>0</v>
      </c>
      <c r="H2">
        <v>4</v>
      </c>
      <c r="I2">
        <v>1</v>
      </c>
    </row>
    <row r="3" spans="1:9">
      <c r="A3" s="1">
        <v>1</v>
      </c>
      <c r="B3" t="s">
        <v>9</v>
      </c>
      <c r="C3">
        <v>5404</v>
      </c>
      <c r="D3">
        <v>6</v>
      </c>
      <c r="E3">
        <v>2</v>
      </c>
      <c r="F3">
        <v>0</v>
      </c>
      <c r="G3">
        <v>0</v>
      </c>
      <c r="H3">
        <v>5</v>
      </c>
      <c r="I3">
        <v>1</v>
      </c>
    </row>
    <row r="4" spans="1:9">
      <c r="A4" s="1">
        <v>2</v>
      </c>
      <c r="B4" t="s">
        <v>10</v>
      </c>
      <c r="C4">
        <v>1728</v>
      </c>
      <c r="D4">
        <v>7</v>
      </c>
      <c r="E4">
        <v>4</v>
      </c>
      <c r="F4">
        <v>0</v>
      </c>
      <c r="G4">
        <v>0</v>
      </c>
      <c r="H4">
        <v>0</v>
      </c>
      <c r="I4">
        <v>7</v>
      </c>
    </row>
    <row r="5" spans="1:9">
      <c r="A5" s="1">
        <v>3</v>
      </c>
      <c r="B5" t="s">
        <v>11</v>
      </c>
      <c r="C5">
        <v>44819</v>
      </c>
      <c r="D5">
        <v>7</v>
      </c>
      <c r="E5">
        <v>3</v>
      </c>
      <c r="F5">
        <v>0</v>
      </c>
      <c r="G5">
        <v>0</v>
      </c>
      <c r="H5">
        <v>6</v>
      </c>
      <c r="I5">
        <v>1</v>
      </c>
    </row>
    <row r="6" spans="1:9">
      <c r="A6" s="1">
        <v>4</v>
      </c>
      <c r="B6" t="s">
        <v>12</v>
      </c>
      <c r="C6">
        <v>539383</v>
      </c>
      <c r="D6">
        <v>8</v>
      </c>
      <c r="E6">
        <v>2</v>
      </c>
      <c r="F6">
        <v>0</v>
      </c>
      <c r="G6">
        <v>0</v>
      </c>
      <c r="H6">
        <v>3</v>
      </c>
      <c r="I6">
        <v>5</v>
      </c>
    </row>
    <row r="7" spans="1:9">
      <c r="A7" s="1">
        <v>5</v>
      </c>
      <c r="B7" t="s">
        <v>13</v>
      </c>
      <c r="C7">
        <v>32769</v>
      </c>
      <c r="D7">
        <v>10</v>
      </c>
      <c r="E7">
        <v>2</v>
      </c>
      <c r="F7">
        <v>0</v>
      </c>
      <c r="G7">
        <v>0</v>
      </c>
      <c r="H7">
        <v>0</v>
      </c>
      <c r="I7">
        <v>10</v>
      </c>
    </row>
    <row r="8" spans="1:9">
      <c r="A8" s="1">
        <v>6</v>
      </c>
      <c r="B8" t="s">
        <v>14</v>
      </c>
      <c r="C8">
        <v>58000</v>
      </c>
      <c r="D8">
        <v>10</v>
      </c>
      <c r="E8">
        <v>7</v>
      </c>
      <c r="F8">
        <v>0</v>
      </c>
      <c r="G8">
        <v>0</v>
      </c>
      <c r="H8">
        <v>9</v>
      </c>
      <c r="I8">
        <v>1</v>
      </c>
    </row>
    <row r="9" spans="1:9">
      <c r="A9" s="1">
        <v>7</v>
      </c>
      <c r="B9" t="s">
        <v>15</v>
      </c>
      <c r="C9">
        <v>48842</v>
      </c>
      <c r="D9">
        <v>15</v>
      </c>
      <c r="E9">
        <v>2</v>
      </c>
      <c r="F9">
        <v>6465</v>
      </c>
      <c r="G9">
        <v>3620</v>
      </c>
      <c r="H9">
        <v>6</v>
      </c>
      <c r="I9">
        <v>9</v>
      </c>
    </row>
    <row r="10" spans="1:9">
      <c r="A10" s="1">
        <v>8</v>
      </c>
      <c r="B10" t="s">
        <v>16</v>
      </c>
      <c r="C10">
        <v>690</v>
      </c>
      <c r="D10">
        <v>15</v>
      </c>
      <c r="E10">
        <v>2</v>
      </c>
      <c r="F10">
        <v>0</v>
      </c>
      <c r="G10">
        <v>0</v>
      </c>
      <c r="H10">
        <v>6</v>
      </c>
      <c r="I10">
        <v>9</v>
      </c>
    </row>
    <row r="11" spans="1:9">
      <c r="A11" s="1">
        <v>9</v>
      </c>
      <c r="B11" t="s">
        <v>17</v>
      </c>
      <c r="C11">
        <v>45211</v>
      </c>
      <c r="D11">
        <v>17</v>
      </c>
      <c r="E11">
        <v>2</v>
      </c>
      <c r="F11">
        <v>0</v>
      </c>
      <c r="G11">
        <v>0</v>
      </c>
      <c r="H11">
        <v>7</v>
      </c>
      <c r="I11">
        <v>10</v>
      </c>
    </row>
    <row r="12" spans="1:9">
      <c r="A12" s="1">
        <v>10</v>
      </c>
      <c r="B12" t="s">
        <v>18</v>
      </c>
      <c r="C12">
        <v>846</v>
      </c>
      <c r="D12">
        <v>19</v>
      </c>
      <c r="E12">
        <v>4</v>
      </c>
      <c r="F12">
        <v>0</v>
      </c>
      <c r="G12">
        <v>0</v>
      </c>
      <c r="H12">
        <v>18</v>
      </c>
      <c r="I12">
        <v>1</v>
      </c>
    </row>
    <row r="13" spans="1:9">
      <c r="A13" s="1">
        <v>11</v>
      </c>
      <c r="B13" t="s">
        <v>19</v>
      </c>
      <c r="C13">
        <v>2310</v>
      </c>
      <c r="D13">
        <v>20</v>
      </c>
      <c r="E13">
        <v>7</v>
      </c>
      <c r="F13">
        <v>0</v>
      </c>
      <c r="G13">
        <v>0</v>
      </c>
      <c r="H13">
        <v>19</v>
      </c>
      <c r="I13">
        <v>1</v>
      </c>
    </row>
    <row r="14" spans="1:9">
      <c r="A14" s="1">
        <v>12</v>
      </c>
      <c r="B14" t="s">
        <v>20</v>
      </c>
      <c r="C14">
        <v>1000</v>
      </c>
      <c r="D14">
        <v>21</v>
      </c>
      <c r="E14">
        <v>2</v>
      </c>
      <c r="F14">
        <v>0</v>
      </c>
      <c r="G14">
        <v>0</v>
      </c>
      <c r="H14">
        <v>7</v>
      </c>
      <c r="I14">
        <v>14</v>
      </c>
    </row>
    <row r="15" spans="1:9">
      <c r="A15" s="1">
        <v>13</v>
      </c>
      <c r="B15" t="s">
        <v>21</v>
      </c>
      <c r="C15">
        <v>5124</v>
      </c>
      <c r="D15">
        <v>21</v>
      </c>
      <c r="E15">
        <v>2</v>
      </c>
      <c r="F15">
        <v>0</v>
      </c>
      <c r="G15">
        <v>0</v>
      </c>
      <c r="H15">
        <v>20</v>
      </c>
      <c r="I15">
        <v>1</v>
      </c>
    </row>
    <row r="16" spans="1:9">
      <c r="A16" s="1">
        <v>14</v>
      </c>
      <c r="B16" t="s">
        <v>22</v>
      </c>
      <c r="C16">
        <v>2109</v>
      </c>
      <c r="D16">
        <v>22</v>
      </c>
      <c r="E16">
        <v>2</v>
      </c>
      <c r="F16">
        <v>0</v>
      </c>
      <c r="G16">
        <v>0</v>
      </c>
      <c r="H16">
        <v>21</v>
      </c>
      <c r="I16">
        <v>1</v>
      </c>
    </row>
    <row r="17" spans="1:9">
      <c r="A17" s="1">
        <v>15</v>
      </c>
      <c r="B17" t="s">
        <v>23</v>
      </c>
      <c r="C17">
        <v>96320</v>
      </c>
      <c r="D17">
        <v>22</v>
      </c>
      <c r="E17">
        <v>2</v>
      </c>
      <c r="F17">
        <v>0</v>
      </c>
      <c r="G17">
        <v>0</v>
      </c>
      <c r="H17">
        <v>21</v>
      </c>
      <c r="I17">
        <v>1</v>
      </c>
    </row>
    <row r="18" spans="1:9">
      <c r="A18" s="1">
        <v>16</v>
      </c>
      <c r="B18" t="s">
        <v>24</v>
      </c>
      <c r="C18">
        <v>65196</v>
      </c>
      <c r="D18">
        <v>28</v>
      </c>
      <c r="E18">
        <v>100</v>
      </c>
      <c r="F18">
        <v>0</v>
      </c>
      <c r="G18">
        <v>0</v>
      </c>
      <c r="H18">
        <v>27</v>
      </c>
      <c r="I18">
        <v>1</v>
      </c>
    </row>
    <row r="19" spans="1:9">
      <c r="A19" s="1">
        <v>17</v>
      </c>
      <c r="B19" t="s">
        <v>25</v>
      </c>
      <c r="C19">
        <v>98050</v>
      </c>
      <c r="D19">
        <v>29</v>
      </c>
      <c r="E19">
        <v>2</v>
      </c>
      <c r="F19">
        <v>9</v>
      </c>
      <c r="G19">
        <v>1</v>
      </c>
      <c r="H19">
        <v>28</v>
      </c>
      <c r="I19">
        <v>1</v>
      </c>
    </row>
    <row r="20" spans="1:9">
      <c r="A20" s="1">
        <v>18</v>
      </c>
      <c r="B20" t="s">
        <v>26</v>
      </c>
      <c r="C20">
        <v>3196</v>
      </c>
      <c r="D20">
        <v>37</v>
      </c>
      <c r="E20">
        <v>2</v>
      </c>
      <c r="F20">
        <v>0</v>
      </c>
      <c r="G20">
        <v>0</v>
      </c>
      <c r="H20">
        <v>0</v>
      </c>
      <c r="I20">
        <v>37</v>
      </c>
    </row>
    <row r="21" spans="1:9">
      <c r="A21" s="1">
        <v>19</v>
      </c>
      <c r="B21" t="s">
        <v>27</v>
      </c>
      <c r="C21">
        <v>67557</v>
      </c>
      <c r="D21">
        <v>43</v>
      </c>
      <c r="E21">
        <v>3</v>
      </c>
      <c r="F21">
        <v>0</v>
      </c>
      <c r="G21">
        <v>0</v>
      </c>
      <c r="H21">
        <v>0</v>
      </c>
      <c r="I21">
        <v>43</v>
      </c>
    </row>
    <row r="22" spans="1:9">
      <c r="A22" s="1">
        <v>20</v>
      </c>
      <c r="B22" t="s">
        <v>28</v>
      </c>
      <c r="C22">
        <v>130064</v>
      </c>
      <c r="D22">
        <v>51</v>
      </c>
      <c r="E22">
        <v>2</v>
      </c>
      <c r="F22">
        <v>0</v>
      </c>
      <c r="G22">
        <v>0</v>
      </c>
      <c r="H22">
        <v>50</v>
      </c>
      <c r="I22">
        <v>1</v>
      </c>
    </row>
    <row r="23" spans="1:9">
      <c r="A23" s="1">
        <v>21</v>
      </c>
      <c r="B23" t="s">
        <v>29</v>
      </c>
      <c r="C23">
        <v>581012</v>
      </c>
      <c r="D23">
        <v>55</v>
      </c>
      <c r="E23">
        <v>7</v>
      </c>
      <c r="F23">
        <v>0</v>
      </c>
      <c r="G23">
        <v>0</v>
      </c>
      <c r="H23">
        <v>10</v>
      </c>
      <c r="I23">
        <v>45</v>
      </c>
    </row>
    <row r="24" spans="1:9">
      <c r="A24" s="1">
        <v>22</v>
      </c>
      <c r="B24" t="s">
        <v>30</v>
      </c>
      <c r="C24">
        <v>83733</v>
      </c>
      <c r="D24">
        <v>55</v>
      </c>
      <c r="E24">
        <v>4</v>
      </c>
      <c r="F24">
        <v>0</v>
      </c>
      <c r="G24">
        <v>0</v>
      </c>
      <c r="H24">
        <v>54</v>
      </c>
      <c r="I24">
        <v>1</v>
      </c>
    </row>
    <row r="25" spans="1:9">
      <c r="A25" s="1">
        <v>23</v>
      </c>
      <c r="B25" t="s">
        <v>31</v>
      </c>
      <c r="C25">
        <v>416188</v>
      </c>
      <c r="D25">
        <v>61</v>
      </c>
      <c r="E25">
        <v>355</v>
      </c>
      <c r="F25">
        <v>0</v>
      </c>
      <c r="G25">
        <v>0</v>
      </c>
      <c r="H25">
        <v>60</v>
      </c>
      <c r="I25">
        <v>1</v>
      </c>
    </row>
    <row r="26" spans="1:9">
      <c r="A26" s="1">
        <v>24</v>
      </c>
      <c r="B26" t="s">
        <v>32</v>
      </c>
      <c r="C26">
        <v>425240</v>
      </c>
      <c r="D26">
        <v>79</v>
      </c>
      <c r="E26">
        <v>2</v>
      </c>
      <c r="F26">
        <v>2734000</v>
      </c>
      <c r="G26">
        <v>425159</v>
      </c>
      <c r="H26">
        <v>26</v>
      </c>
      <c r="I26">
        <v>53</v>
      </c>
    </row>
    <row r="27" spans="1:9">
      <c r="A27" s="1">
        <v>25</v>
      </c>
      <c r="B27" t="s">
        <v>33</v>
      </c>
      <c r="C27">
        <v>34465</v>
      </c>
      <c r="D27">
        <v>119</v>
      </c>
      <c r="E27">
        <v>2</v>
      </c>
      <c r="F27">
        <v>0</v>
      </c>
      <c r="G27">
        <v>0</v>
      </c>
      <c r="H27">
        <v>89</v>
      </c>
      <c r="I27">
        <v>30</v>
      </c>
    </row>
    <row r="28" spans="1:9">
      <c r="A28" s="1">
        <v>26</v>
      </c>
      <c r="B28" t="s">
        <v>34</v>
      </c>
      <c r="C28">
        <v>2984</v>
      </c>
      <c r="D28">
        <v>145</v>
      </c>
      <c r="E28">
        <v>2</v>
      </c>
      <c r="F28">
        <v>0</v>
      </c>
      <c r="G28">
        <v>0</v>
      </c>
      <c r="H28">
        <v>8</v>
      </c>
      <c r="I28">
        <v>137</v>
      </c>
    </row>
    <row r="29" spans="1:9">
      <c r="A29" s="1">
        <v>27</v>
      </c>
      <c r="B29" t="s">
        <v>35</v>
      </c>
      <c r="C29">
        <v>76000</v>
      </c>
      <c r="D29">
        <v>171</v>
      </c>
      <c r="E29">
        <v>2</v>
      </c>
      <c r="F29">
        <v>1078695</v>
      </c>
      <c r="G29">
        <v>75244</v>
      </c>
      <c r="H29">
        <v>170</v>
      </c>
      <c r="I29">
        <v>1</v>
      </c>
    </row>
    <row r="30" spans="1:9">
      <c r="A30" s="1">
        <v>28</v>
      </c>
      <c r="B30" t="s">
        <v>36</v>
      </c>
      <c r="C30">
        <v>58310</v>
      </c>
      <c r="D30">
        <v>181</v>
      </c>
      <c r="E30">
        <v>10</v>
      </c>
      <c r="F30">
        <v>0</v>
      </c>
      <c r="G30">
        <v>0</v>
      </c>
      <c r="H30">
        <v>180</v>
      </c>
      <c r="I30">
        <v>1</v>
      </c>
    </row>
    <row r="31" spans="1:9">
      <c r="A31" s="1">
        <v>29</v>
      </c>
      <c r="B31" t="s">
        <v>37</v>
      </c>
      <c r="C31">
        <v>2000</v>
      </c>
      <c r="D31">
        <v>217</v>
      </c>
      <c r="E31">
        <v>10</v>
      </c>
      <c r="F31">
        <v>0</v>
      </c>
      <c r="G31">
        <v>0</v>
      </c>
      <c r="H31">
        <v>216</v>
      </c>
      <c r="I31">
        <v>1</v>
      </c>
    </row>
    <row r="32" spans="1:9">
      <c r="A32" s="1">
        <v>30</v>
      </c>
      <c r="B32" t="s">
        <v>38</v>
      </c>
      <c r="C32">
        <v>50000</v>
      </c>
      <c r="D32">
        <v>231</v>
      </c>
      <c r="E32">
        <v>2</v>
      </c>
      <c r="F32">
        <v>8024152</v>
      </c>
      <c r="G32">
        <v>50000</v>
      </c>
      <c r="H32">
        <v>192</v>
      </c>
      <c r="I32">
        <v>39</v>
      </c>
    </row>
    <row r="33" spans="1:9">
      <c r="A33" s="1">
        <v>31</v>
      </c>
      <c r="B33" t="s">
        <v>39</v>
      </c>
      <c r="C33">
        <v>70000</v>
      </c>
      <c r="D33">
        <v>785</v>
      </c>
      <c r="E33">
        <v>10</v>
      </c>
      <c r="F33">
        <v>0</v>
      </c>
      <c r="G33">
        <v>0</v>
      </c>
      <c r="H33">
        <v>784</v>
      </c>
      <c r="I33">
        <v>1</v>
      </c>
    </row>
    <row r="34" spans="1:9">
      <c r="A34" s="1">
        <v>32</v>
      </c>
      <c r="B34" t="s">
        <v>40</v>
      </c>
      <c r="C34">
        <v>8237</v>
      </c>
      <c r="D34">
        <v>801</v>
      </c>
      <c r="E34">
        <v>7</v>
      </c>
      <c r="F34">
        <v>0</v>
      </c>
      <c r="G34">
        <v>0</v>
      </c>
      <c r="H34">
        <v>800</v>
      </c>
      <c r="I34">
        <v>1</v>
      </c>
    </row>
    <row r="35" spans="1:9">
      <c r="A35" s="1">
        <v>33</v>
      </c>
      <c r="B35" t="s">
        <v>41</v>
      </c>
      <c r="C35">
        <v>1080</v>
      </c>
      <c r="D35">
        <v>857</v>
      </c>
      <c r="E35">
        <v>9</v>
      </c>
      <c r="F35">
        <v>0</v>
      </c>
      <c r="G35">
        <v>0</v>
      </c>
      <c r="H35">
        <v>856</v>
      </c>
      <c r="I35">
        <v>1</v>
      </c>
    </row>
    <row r="36" spans="1:9">
      <c r="A36" s="1">
        <v>34</v>
      </c>
      <c r="B36" t="s">
        <v>42</v>
      </c>
      <c r="C36">
        <v>5418</v>
      </c>
      <c r="D36">
        <v>1637</v>
      </c>
      <c r="E36">
        <v>2</v>
      </c>
      <c r="F36">
        <v>0</v>
      </c>
      <c r="G36">
        <v>0</v>
      </c>
      <c r="H36">
        <v>1599</v>
      </c>
      <c r="I36">
        <v>38</v>
      </c>
    </row>
    <row r="37" spans="1:9">
      <c r="A37" s="1">
        <v>35</v>
      </c>
      <c r="B37" t="s">
        <v>43</v>
      </c>
      <c r="C37">
        <v>10000</v>
      </c>
      <c r="D37">
        <v>2001</v>
      </c>
      <c r="E37">
        <v>5</v>
      </c>
      <c r="F37">
        <v>0</v>
      </c>
      <c r="G37">
        <v>0</v>
      </c>
      <c r="H37">
        <v>2000</v>
      </c>
      <c r="I37">
        <v>1</v>
      </c>
    </row>
    <row r="38" spans="1:9">
      <c r="A38" s="1">
        <v>36</v>
      </c>
      <c r="B38" t="s">
        <v>44</v>
      </c>
      <c r="C38">
        <v>20000</v>
      </c>
      <c r="D38">
        <v>4297</v>
      </c>
      <c r="E38">
        <v>2</v>
      </c>
      <c r="F38">
        <v>0</v>
      </c>
      <c r="G38">
        <v>0</v>
      </c>
      <c r="H38">
        <v>4296</v>
      </c>
      <c r="I38">
        <v>1</v>
      </c>
    </row>
    <row r="39" spans="1:9">
      <c r="A39" s="1">
        <v>37</v>
      </c>
      <c r="B39" t="s">
        <v>45</v>
      </c>
      <c r="C39">
        <v>20000</v>
      </c>
      <c r="D39">
        <v>4297</v>
      </c>
      <c r="E39">
        <v>2</v>
      </c>
      <c r="F39">
        <v>0</v>
      </c>
      <c r="G39">
        <v>0</v>
      </c>
      <c r="H39">
        <v>4296</v>
      </c>
      <c r="I39">
        <v>1</v>
      </c>
    </row>
    <row r="40" spans="1:9">
      <c r="A40" s="1">
        <v>38</v>
      </c>
      <c r="B40" t="s">
        <v>46</v>
      </c>
      <c r="C40">
        <v>10000</v>
      </c>
      <c r="D40">
        <v>7201</v>
      </c>
      <c r="E40">
        <v>10</v>
      </c>
      <c r="F40">
        <v>0</v>
      </c>
      <c r="G40">
        <v>0</v>
      </c>
      <c r="H40">
        <v>7200</v>
      </c>
      <c r="I40">
        <v>1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workbookViewId="0"/>
  </sheetViews>
  <sheetFormatPr defaultRowHeight="15"/>
  <sheetData>
    <row r="1" spans="1:9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>
      <c r="A2" s="1">
        <v>0</v>
      </c>
      <c r="B2" t="s">
        <v>8</v>
      </c>
      <c r="C2">
        <v>748</v>
      </c>
      <c r="D2">
        <v>5</v>
      </c>
      <c r="E2">
        <v>2</v>
      </c>
      <c r="F2">
        <v>0</v>
      </c>
      <c r="G2">
        <v>0</v>
      </c>
      <c r="H2">
        <v>4</v>
      </c>
      <c r="I2">
        <v>1</v>
      </c>
    </row>
    <row r="3" spans="1:9">
      <c r="A3" s="1">
        <v>1</v>
      </c>
      <c r="B3" t="s">
        <v>9</v>
      </c>
      <c r="C3">
        <v>5404</v>
      </c>
      <c r="D3">
        <v>6</v>
      </c>
      <c r="E3">
        <v>2</v>
      </c>
      <c r="F3">
        <v>0</v>
      </c>
      <c r="G3">
        <v>0</v>
      </c>
      <c r="H3">
        <v>5</v>
      </c>
      <c r="I3">
        <v>1</v>
      </c>
    </row>
    <row r="4" spans="1:9">
      <c r="A4" s="1">
        <v>2</v>
      </c>
      <c r="B4" t="s">
        <v>10</v>
      </c>
      <c r="C4">
        <v>1728</v>
      </c>
      <c r="D4">
        <v>7</v>
      </c>
      <c r="E4">
        <v>4</v>
      </c>
      <c r="F4">
        <v>0</v>
      </c>
      <c r="G4">
        <v>0</v>
      </c>
      <c r="H4">
        <v>0</v>
      </c>
      <c r="I4">
        <v>7</v>
      </c>
    </row>
    <row r="5" spans="1:9">
      <c r="A5" s="1">
        <v>3</v>
      </c>
      <c r="B5" t="s">
        <v>11</v>
      </c>
      <c r="C5">
        <v>44819</v>
      </c>
      <c r="D5">
        <v>7</v>
      </c>
      <c r="E5">
        <v>3</v>
      </c>
      <c r="F5">
        <v>0</v>
      </c>
      <c r="G5">
        <v>0</v>
      </c>
      <c r="H5">
        <v>6</v>
      </c>
      <c r="I5">
        <v>1</v>
      </c>
    </row>
    <row r="6" spans="1:9">
      <c r="A6" s="1">
        <v>4</v>
      </c>
      <c r="B6" t="s">
        <v>12</v>
      </c>
      <c r="C6">
        <v>539383</v>
      </c>
      <c r="D6">
        <v>8</v>
      </c>
      <c r="E6">
        <v>2</v>
      </c>
      <c r="F6">
        <v>0</v>
      </c>
      <c r="G6">
        <v>0</v>
      </c>
      <c r="H6">
        <v>3</v>
      </c>
      <c r="I6">
        <v>5</v>
      </c>
    </row>
    <row r="7" spans="1:9">
      <c r="A7" s="1">
        <v>5</v>
      </c>
      <c r="B7" t="s">
        <v>13</v>
      </c>
      <c r="C7">
        <v>32769</v>
      </c>
      <c r="D7">
        <v>10</v>
      </c>
      <c r="E7">
        <v>2</v>
      </c>
      <c r="F7">
        <v>0</v>
      </c>
      <c r="G7">
        <v>0</v>
      </c>
      <c r="H7">
        <v>0</v>
      </c>
      <c r="I7">
        <v>10</v>
      </c>
    </row>
    <row r="8" spans="1:9">
      <c r="A8" s="1">
        <v>6</v>
      </c>
      <c r="B8" t="s">
        <v>14</v>
      </c>
      <c r="C8">
        <v>58000</v>
      </c>
      <c r="D8">
        <v>10</v>
      </c>
      <c r="E8">
        <v>7</v>
      </c>
      <c r="F8">
        <v>0</v>
      </c>
      <c r="G8">
        <v>0</v>
      </c>
      <c r="H8">
        <v>9</v>
      </c>
      <c r="I8">
        <v>1</v>
      </c>
    </row>
    <row r="9" spans="1:9">
      <c r="A9" s="1">
        <v>7</v>
      </c>
      <c r="B9" t="s">
        <v>15</v>
      </c>
      <c r="C9">
        <v>48842</v>
      </c>
      <c r="D9">
        <v>15</v>
      </c>
      <c r="E9">
        <v>2</v>
      </c>
      <c r="F9">
        <v>6465</v>
      </c>
      <c r="G9">
        <v>3620</v>
      </c>
      <c r="H9">
        <v>6</v>
      </c>
      <c r="I9">
        <v>9</v>
      </c>
    </row>
    <row r="10" spans="1:9">
      <c r="A10" s="1">
        <v>8</v>
      </c>
      <c r="B10" t="s">
        <v>16</v>
      </c>
      <c r="C10">
        <v>690</v>
      </c>
      <c r="D10">
        <v>15</v>
      </c>
      <c r="E10">
        <v>2</v>
      </c>
      <c r="F10">
        <v>0</v>
      </c>
      <c r="G10">
        <v>0</v>
      </c>
      <c r="H10">
        <v>6</v>
      </c>
      <c r="I10">
        <v>9</v>
      </c>
    </row>
    <row r="11" spans="1:9">
      <c r="A11" s="1">
        <v>9</v>
      </c>
      <c r="B11" t="s">
        <v>17</v>
      </c>
      <c r="C11">
        <v>45211</v>
      </c>
      <c r="D11">
        <v>17</v>
      </c>
      <c r="E11">
        <v>2</v>
      </c>
      <c r="F11">
        <v>0</v>
      </c>
      <c r="G11">
        <v>0</v>
      </c>
      <c r="H11">
        <v>7</v>
      </c>
      <c r="I11">
        <v>10</v>
      </c>
    </row>
    <row r="12" spans="1:9">
      <c r="A12" s="1">
        <v>10</v>
      </c>
      <c r="B12" t="s">
        <v>18</v>
      </c>
      <c r="C12">
        <v>846</v>
      </c>
      <c r="D12">
        <v>19</v>
      </c>
      <c r="E12">
        <v>4</v>
      </c>
      <c r="F12">
        <v>0</v>
      </c>
      <c r="G12">
        <v>0</v>
      </c>
      <c r="H12">
        <v>18</v>
      </c>
      <c r="I12">
        <v>1</v>
      </c>
    </row>
    <row r="13" spans="1:9">
      <c r="A13" s="1">
        <v>11</v>
      </c>
      <c r="B13" t="s">
        <v>19</v>
      </c>
      <c r="C13">
        <v>2310</v>
      </c>
      <c r="D13">
        <v>20</v>
      </c>
      <c r="E13">
        <v>7</v>
      </c>
      <c r="F13">
        <v>0</v>
      </c>
      <c r="G13">
        <v>0</v>
      </c>
      <c r="H13">
        <v>19</v>
      </c>
      <c r="I13">
        <v>1</v>
      </c>
    </row>
    <row r="14" spans="1:9">
      <c r="A14" s="1">
        <v>12</v>
      </c>
      <c r="B14" t="s">
        <v>20</v>
      </c>
      <c r="C14">
        <v>1000</v>
      </c>
      <c r="D14">
        <v>21</v>
      </c>
      <c r="E14">
        <v>2</v>
      </c>
      <c r="F14">
        <v>0</v>
      </c>
      <c r="G14">
        <v>0</v>
      </c>
      <c r="H14">
        <v>7</v>
      </c>
      <c r="I14">
        <v>14</v>
      </c>
    </row>
    <row r="15" spans="1:9">
      <c r="A15" s="1">
        <v>13</v>
      </c>
      <c r="B15" t="s">
        <v>21</v>
      </c>
      <c r="C15">
        <v>5124</v>
      </c>
      <c r="D15">
        <v>21</v>
      </c>
      <c r="E15">
        <v>2</v>
      </c>
      <c r="F15">
        <v>0</v>
      </c>
      <c r="G15">
        <v>0</v>
      </c>
      <c r="H15">
        <v>20</v>
      </c>
      <c r="I15">
        <v>1</v>
      </c>
    </row>
    <row r="16" spans="1:9">
      <c r="A16" s="1">
        <v>14</v>
      </c>
      <c r="B16" t="s">
        <v>22</v>
      </c>
      <c r="C16">
        <v>2109</v>
      </c>
      <c r="D16">
        <v>22</v>
      </c>
      <c r="E16">
        <v>2</v>
      </c>
      <c r="F16">
        <v>0</v>
      </c>
      <c r="G16">
        <v>0</v>
      </c>
      <c r="H16">
        <v>21</v>
      </c>
      <c r="I16">
        <v>1</v>
      </c>
    </row>
    <row r="17" spans="1:9">
      <c r="A17" s="1">
        <v>15</v>
      </c>
      <c r="B17" t="s">
        <v>23</v>
      </c>
      <c r="C17">
        <v>96320</v>
      </c>
      <c r="D17">
        <v>22</v>
      </c>
      <c r="E17">
        <v>2</v>
      </c>
      <c r="F17">
        <v>0</v>
      </c>
      <c r="G17">
        <v>0</v>
      </c>
      <c r="H17">
        <v>21</v>
      </c>
      <c r="I17">
        <v>1</v>
      </c>
    </row>
    <row r="18" spans="1:9">
      <c r="A18" s="1">
        <v>16</v>
      </c>
      <c r="B18" t="s">
        <v>24</v>
      </c>
      <c r="C18">
        <v>65196</v>
      </c>
      <c r="D18">
        <v>28</v>
      </c>
      <c r="E18">
        <v>100</v>
      </c>
      <c r="F18">
        <v>0</v>
      </c>
      <c r="G18">
        <v>0</v>
      </c>
      <c r="H18">
        <v>27</v>
      </c>
      <c r="I18">
        <v>1</v>
      </c>
    </row>
    <row r="19" spans="1:9">
      <c r="A19" s="1">
        <v>17</v>
      </c>
      <c r="B19" t="s">
        <v>25</v>
      </c>
      <c r="C19">
        <v>98050</v>
      </c>
      <c r="D19">
        <v>29</v>
      </c>
      <c r="E19">
        <v>2</v>
      </c>
      <c r="F19">
        <v>9</v>
      </c>
      <c r="G19">
        <v>1</v>
      </c>
      <c r="H19">
        <v>28</v>
      </c>
      <c r="I19">
        <v>1</v>
      </c>
    </row>
    <row r="20" spans="1:9">
      <c r="A20" s="1">
        <v>18</v>
      </c>
      <c r="B20" t="s">
        <v>26</v>
      </c>
      <c r="C20">
        <v>3196</v>
      </c>
      <c r="D20">
        <v>37</v>
      </c>
      <c r="E20">
        <v>2</v>
      </c>
      <c r="F20">
        <v>0</v>
      </c>
      <c r="G20">
        <v>0</v>
      </c>
      <c r="H20">
        <v>0</v>
      </c>
      <c r="I20">
        <v>37</v>
      </c>
    </row>
    <row r="21" spans="1:9">
      <c r="A21" s="1">
        <v>19</v>
      </c>
      <c r="B21" t="s">
        <v>27</v>
      </c>
      <c r="C21">
        <v>67557</v>
      </c>
      <c r="D21">
        <v>43</v>
      </c>
      <c r="E21">
        <v>3</v>
      </c>
      <c r="F21">
        <v>0</v>
      </c>
      <c r="G21">
        <v>0</v>
      </c>
      <c r="H21">
        <v>0</v>
      </c>
      <c r="I21">
        <v>43</v>
      </c>
    </row>
    <row r="22" spans="1:9">
      <c r="A22" s="1">
        <v>20</v>
      </c>
      <c r="B22" t="s">
        <v>28</v>
      </c>
      <c r="C22">
        <v>130064</v>
      </c>
      <c r="D22">
        <v>51</v>
      </c>
      <c r="E22">
        <v>2</v>
      </c>
      <c r="F22">
        <v>0</v>
      </c>
      <c r="G22">
        <v>0</v>
      </c>
      <c r="H22">
        <v>50</v>
      </c>
      <c r="I22">
        <v>1</v>
      </c>
    </row>
    <row r="23" spans="1:9">
      <c r="A23" s="1">
        <v>21</v>
      </c>
      <c r="B23" t="s">
        <v>29</v>
      </c>
      <c r="C23">
        <v>581012</v>
      </c>
      <c r="D23">
        <v>55</v>
      </c>
      <c r="E23">
        <v>7</v>
      </c>
      <c r="F23">
        <v>0</v>
      </c>
      <c r="G23">
        <v>0</v>
      </c>
      <c r="H23">
        <v>10</v>
      </c>
      <c r="I23">
        <v>45</v>
      </c>
    </row>
    <row r="24" spans="1:9">
      <c r="A24" s="1">
        <v>22</v>
      </c>
      <c r="B24" t="s">
        <v>33</v>
      </c>
      <c r="C24">
        <v>34465</v>
      </c>
      <c r="D24">
        <v>119</v>
      </c>
      <c r="E24">
        <v>2</v>
      </c>
      <c r="F24">
        <v>0</v>
      </c>
      <c r="G24">
        <v>0</v>
      </c>
      <c r="H24">
        <v>89</v>
      </c>
      <c r="I24">
        <v>30</v>
      </c>
    </row>
    <row r="25" spans="1:9">
      <c r="A25" s="1">
        <v>23</v>
      </c>
      <c r="B25" t="s">
        <v>38</v>
      </c>
      <c r="C25">
        <v>50000</v>
      </c>
      <c r="D25">
        <v>231</v>
      </c>
      <c r="E25">
        <v>2</v>
      </c>
      <c r="F25">
        <v>8024152</v>
      </c>
      <c r="G25">
        <v>50000</v>
      </c>
      <c r="H25">
        <v>192</v>
      </c>
      <c r="I25">
        <v>39</v>
      </c>
    </row>
    <row r="26" spans="1:9">
      <c r="A26" s="1">
        <v>24</v>
      </c>
      <c r="B26" t="s">
        <v>40</v>
      </c>
      <c r="C26">
        <v>8237</v>
      </c>
      <c r="D26">
        <v>801</v>
      </c>
      <c r="E26">
        <v>7</v>
      </c>
      <c r="F26">
        <v>0</v>
      </c>
      <c r="G26">
        <v>0</v>
      </c>
      <c r="H26">
        <v>800</v>
      </c>
      <c r="I26">
        <v>1</v>
      </c>
    </row>
    <row r="27" spans="1:9">
      <c r="A27" s="1">
        <v>25</v>
      </c>
      <c r="B27" t="s">
        <v>41</v>
      </c>
      <c r="C27">
        <v>1080</v>
      </c>
      <c r="D27">
        <v>857</v>
      </c>
      <c r="E27">
        <v>9</v>
      </c>
      <c r="F27">
        <v>0</v>
      </c>
      <c r="G27">
        <v>0</v>
      </c>
      <c r="H27">
        <v>856</v>
      </c>
      <c r="I27">
        <v>1</v>
      </c>
    </row>
  </sheetData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7"/>
  <sheetViews>
    <sheetView workbookViewId="0">
      <selection activeCell="O17" sqref="O17"/>
    </sheetView>
  </sheetViews>
  <sheetFormatPr defaultRowHeight="15"/>
  <sheetData>
    <row r="1" spans="1:19">
      <c r="B1" s="1" t="s">
        <v>0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53</v>
      </c>
      <c r="J1" s="1" t="s">
        <v>54</v>
      </c>
      <c r="K1" s="1" t="s">
        <v>55</v>
      </c>
      <c r="L1" s="1" t="s">
        <v>56</v>
      </c>
      <c r="M1" s="1" t="s">
        <v>57</v>
      </c>
      <c r="N1" s="1" t="s">
        <v>58</v>
      </c>
      <c r="O1" s="1" t="s">
        <v>59</v>
      </c>
      <c r="P1" s="1" t="s">
        <v>60</v>
      </c>
      <c r="Q1" s="1" t="s">
        <v>61</v>
      </c>
      <c r="R1" s="1" t="s">
        <v>62</v>
      </c>
      <c r="S1" s="1" t="s">
        <v>63</v>
      </c>
    </row>
    <row r="2" spans="1:19">
      <c r="A2" s="1">
        <v>0</v>
      </c>
      <c r="B2" t="s">
        <v>29</v>
      </c>
      <c r="C2">
        <v>264016.78800000012</v>
      </c>
      <c r="D2">
        <v>0.96474681066009171</v>
      </c>
      <c r="E2" t="s">
        <v>64</v>
      </c>
      <c r="F2">
        <v>0.96469947913611487</v>
      </c>
      <c r="G2">
        <v>103</v>
      </c>
      <c r="H2">
        <v>534.03253888638812</v>
      </c>
      <c r="I2">
        <v>426.51275165557871</v>
      </c>
      <c r="J2">
        <v>3.3221563498179121</v>
      </c>
      <c r="K2">
        <v>963.86744689178477</v>
      </c>
      <c r="L2">
        <v>273.91400015778493</v>
      </c>
      <c r="M2" t="s">
        <v>64</v>
      </c>
      <c r="N2">
        <v>0.96468441925155979</v>
      </c>
      <c r="O2">
        <v>168</v>
      </c>
      <c r="P2">
        <v>670.71285756111138</v>
      </c>
      <c r="Q2">
        <v>44.420937856038407</v>
      </c>
      <c r="R2">
        <v>715.13379541714983</v>
      </c>
      <c r="S2">
        <v>369.18516463900932</v>
      </c>
    </row>
    <row r="3" spans="1:19">
      <c r="A3" s="1">
        <v>1</v>
      </c>
      <c r="B3" t="s">
        <v>12</v>
      </c>
      <c r="C3">
        <v>56967.567999999999</v>
      </c>
      <c r="D3">
        <v>0.65777532397835647</v>
      </c>
      <c r="E3" t="s">
        <v>64</v>
      </c>
      <c r="F3">
        <v>0.64156928713424455</v>
      </c>
      <c r="G3">
        <v>93</v>
      </c>
      <c r="H3">
        <v>99.706226842244433</v>
      </c>
      <c r="I3">
        <v>247.99265648905441</v>
      </c>
      <c r="J3">
        <v>4.349192301432292</v>
      </c>
      <c r="K3">
        <v>352.04807563273118</v>
      </c>
      <c r="L3">
        <v>161.81758101535701</v>
      </c>
      <c r="M3" t="s">
        <v>64</v>
      </c>
      <c r="N3">
        <v>0.64156928713424455</v>
      </c>
      <c r="O3">
        <v>168</v>
      </c>
      <c r="P3">
        <v>152.05113432947789</v>
      </c>
      <c r="Q3">
        <v>54.408253828684487</v>
      </c>
      <c r="R3">
        <v>206.4593881581624</v>
      </c>
      <c r="S3">
        <v>275.92626573299168</v>
      </c>
    </row>
    <row r="4" spans="1:19">
      <c r="A4" s="1">
        <v>2</v>
      </c>
      <c r="B4" t="s">
        <v>28</v>
      </c>
      <c r="C4">
        <v>78598.068000000014</v>
      </c>
      <c r="D4">
        <v>0.93522408185034056</v>
      </c>
      <c r="E4" t="s">
        <v>65</v>
      </c>
      <c r="F4">
        <v>0.92252837660224352</v>
      </c>
      <c r="G4">
        <v>121</v>
      </c>
      <c r="H4">
        <v>158.57886758677159</v>
      </c>
      <c r="I4">
        <v>430.88937560335802</v>
      </c>
      <c r="J4">
        <v>4.5848126411437988</v>
      </c>
      <c r="K4">
        <v>594.05305583127335</v>
      </c>
      <c r="L4">
        <v>132.30816208834369</v>
      </c>
      <c r="M4" t="s">
        <v>65</v>
      </c>
      <c r="N4">
        <v>0.92252837660224352</v>
      </c>
      <c r="O4">
        <v>168</v>
      </c>
      <c r="P4">
        <v>171.40613089179979</v>
      </c>
      <c r="Q4">
        <v>30.075407346089669</v>
      </c>
      <c r="R4">
        <v>201.48153823788951</v>
      </c>
      <c r="S4">
        <v>390.10059525751268</v>
      </c>
    </row>
    <row r="5" spans="1:19">
      <c r="A5" s="1">
        <v>3</v>
      </c>
      <c r="B5" t="s">
        <v>24</v>
      </c>
      <c r="C5">
        <v>112071.826</v>
      </c>
      <c r="D5">
        <v>0.351042948935395</v>
      </c>
      <c r="E5" t="s">
        <v>65</v>
      </c>
      <c r="F5">
        <v>0.31463295034733457</v>
      </c>
      <c r="G5">
        <v>148</v>
      </c>
      <c r="H5">
        <v>474.05389629809059</v>
      </c>
      <c r="I5">
        <v>719.22430172030158</v>
      </c>
      <c r="J5">
        <v>18.705518960952759</v>
      </c>
      <c r="K5">
        <v>1211.983716979345</v>
      </c>
      <c r="L5">
        <v>92.469745616153347</v>
      </c>
      <c r="M5" t="s">
        <v>65</v>
      </c>
      <c r="N5">
        <v>0.31463295034733457</v>
      </c>
      <c r="O5">
        <v>168</v>
      </c>
      <c r="P5">
        <v>732.08456164169309</v>
      </c>
      <c r="Q5">
        <v>112.5985956192017</v>
      </c>
      <c r="R5">
        <v>844.68315726089475</v>
      </c>
      <c r="S5">
        <v>132.67912948971559</v>
      </c>
    </row>
    <row r="6" spans="1:19">
      <c r="A6" s="1">
        <v>4</v>
      </c>
      <c r="B6" t="s">
        <v>25</v>
      </c>
      <c r="C6">
        <v>27120.651000000002</v>
      </c>
      <c r="D6">
        <v>0.71712135306782498</v>
      </c>
      <c r="E6" t="s">
        <v>65</v>
      </c>
      <c r="F6">
        <v>0.70685871992567917</v>
      </c>
      <c r="G6">
        <v>148</v>
      </c>
      <c r="H6">
        <v>147.59217742602041</v>
      </c>
      <c r="I6">
        <v>314.17878622055048</v>
      </c>
      <c r="J6">
        <v>6.4318649768829346</v>
      </c>
      <c r="K6">
        <v>468.2028286234538</v>
      </c>
      <c r="L6">
        <v>57.92500459626963</v>
      </c>
      <c r="M6" t="s">
        <v>65</v>
      </c>
      <c r="N6">
        <v>0.70685871992567917</v>
      </c>
      <c r="O6">
        <v>168</v>
      </c>
      <c r="P6">
        <v>133.63000827407839</v>
      </c>
      <c r="Q6">
        <v>43.760576725006111</v>
      </c>
      <c r="R6">
        <v>177.3905849990845</v>
      </c>
      <c r="S6">
        <v>152.8866427727265</v>
      </c>
    </row>
    <row r="7" spans="1:19">
      <c r="A7" s="1">
        <v>5</v>
      </c>
      <c r="B7" t="s">
        <v>27</v>
      </c>
      <c r="C7">
        <v>23569.77600000002</v>
      </c>
      <c r="D7">
        <v>0.82262929040614308</v>
      </c>
      <c r="E7" t="s">
        <v>64</v>
      </c>
      <c r="F7">
        <v>0.82262929040614308</v>
      </c>
      <c r="G7">
        <v>87</v>
      </c>
      <c r="H7">
        <v>143.31410873476659</v>
      </c>
      <c r="I7">
        <v>276.16386862309781</v>
      </c>
      <c r="J7">
        <v>5.2309999465942374</v>
      </c>
      <c r="K7">
        <v>424.7089773044587</v>
      </c>
      <c r="L7">
        <v>55.496298075902658</v>
      </c>
      <c r="M7" t="s">
        <v>64</v>
      </c>
      <c r="N7">
        <v>0.82262929040614308</v>
      </c>
      <c r="O7">
        <v>168</v>
      </c>
      <c r="P7">
        <v>317.79119906552643</v>
      </c>
      <c r="Q7">
        <v>45.704494158426932</v>
      </c>
      <c r="R7">
        <v>363.49569322395331</v>
      </c>
      <c r="S7">
        <v>64.841967702430082</v>
      </c>
    </row>
    <row r="8" spans="1:19">
      <c r="A8" s="1">
        <v>6</v>
      </c>
      <c r="B8" t="s">
        <v>38</v>
      </c>
      <c r="C8">
        <v>73037.92899999996</v>
      </c>
      <c r="D8">
        <v>0.98199999997750054</v>
      </c>
      <c r="E8" t="s">
        <v>64</v>
      </c>
      <c r="F8">
        <v>0.98010001247481304</v>
      </c>
      <c r="G8">
        <v>141</v>
      </c>
      <c r="H8">
        <v>546.26059294064839</v>
      </c>
      <c r="I8">
        <v>782.57909711138427</v>
      </c>
      <c r="J8">
        <v>11.884241978327429</v>
      </c>
      <c r="K8">
        <v>1340.7239320303599</v>
      </c>
      <c r="L8">
        <v>54.476486363149398</v>
      </c>
      <c r="M8" t="s">
        <v>64</v>
      </c>
      <c r="N8">
        <v>0.98010001247481304</v>
      </c>
      <c r="O8">
        <v>168</v>
      </c>
      <c r="P8">
        <v>784.11979219118757</v>
      </c>
      <c r="Q8">
        <v>86.231590509414673</v>
      </c>
      <c r="R8">
        <v>870.35138270060224</v>
      </c>
      <c r="S8">
        <v>83.917749143307503</v>
      </c>
    </row>
    <row r="9" spans="1:19">
      <c r="A9" s="1">
        <v>7</v>
      </c>
      <c r="B9" t="s">
        <v>23</v>
      </c>
      <c r="C9">
        <v>25762.816000000021</v>
      </c>
      <c r="D9">
        <v>0.52163354267737605</v>
      </c>
      <c r="E9" t="s">
        <v>65</v>
      </c>
      <c r="F9">
        <v>0.51945334851718172</v>
      </c>
      <c r="G9">
        <v>148</v>
      </c>
      <c r="H9">
        <v>90.841739158630304</v>
      </c>
      <c r="I9">
        <v>396.47655429140741</v>
      </c>
      <c r="J9">
        <v>9.6564664840698224</v>
      </c>
      <c r="K9">
        <v>496.97475993410751</v>
      </c>
      <c r="L9">
        <v>51.839284561284053</v>
      </c>
      <c r="M9" t="s">
        <v>65</v>
      </c>
      <c r="N9">
        <v>0.51945334851718172</v>
      </c>
      <c r="O9">
        <v>168</v>
      </c>
      <c r="P9">
        <v>76.855903573989821</v>
      </c>
      <c r="Q9">
        <v>67.283557573954255</v>
      </c>
      <c r="R9">
        <v>144.1394611479441</v>
      </c>
      <c r="S9">
        <v>178.7353428049602</v>
      </c>
    </row>
    <row r="10" spans="1:19">
      <c r="A10" s="1">
        <v>8</v>
      </c>
      <c r="B10" t="s">
        <v>33</v>
      </c>
      <c r="C10">
        <v>14809.656999999999</v>
      </c>
      <c r="D10">
        <v>0.96253438542625025</v>
      </c>
      <c r="E10" t="s">
        <v>64</v>
      </c>
      <c r="F10">
        <v>0.95890755046639076</v>
      </c>
      <c r="G10">
        <v>113</v>
      </c>
      <c r="H10">
        <v>110.958417983373</v>
      </c>
      <c r="I10">
        <v>360.51493824386591</v>
      </c>
      <c r="J10">
        <v>7.0174610614776611</v>
      </c>
      <c r="K10">
        <v>478.49081728871653</v>
      </c>
      <c r="L10">
        <v>30.950765333212249</v>
      </c>
      <c r="M10" t="s">
        <v>64</v>
      </c>
      <c r="N10">
        <v>0.95890755046639076</v>
      </c>
      <c r="O10">
        <v>168</v>
      </c>
      <c r="P10">
        <v>228.51423766199741</v>
      </c>
      <c r="Q10">
        <v>40.774396340052292</v>
      </c>
      <c r="R10">
        <v>269.28863400204972</v>
      </c>
      <c r="S10">
        <v>54.995477454452377</v>
      </c>
    </row>
    <row r="11" spans="1:19">
      <c r="A11" s="1">
        <v>9</v>
      </c>
      <c r="B11" t="s">
        <v>14</v>
      </c>
      <c r="C11">
        <v>8902.9310000000096</v>
      </c>
      <c r="D11">
        <v>0.99987069104851278</v>
      </c>
      <c r="E11" t="s">
        <v>64</v>
      </c>
      <c r="F11">
        <v>0.99978448600982828</v>
      </c>
      <c r="G11">
        <v>106</v>
      </c>
      <c r="H11">
        <v>111.67857618522631</v>
      </c>
      <c r="I11">
        <v>249.73366830635061</v>
      </c>
      <c r="J11">
        <v>2.8869286378224688</v>
      </c>
      <c r="K11">
        <v>364.29917312939932</v>
      </c>
      <c r="L11">
        <v>24.438515529755769</v>
      </c>
      <c r="M11" t="s">
        <v>65</v>
      </c>
      <c r="N11">
        <v>0.99978448600982828</v>
      </c>
      <c r="O11">
        <v>168</v>
      </c>
      <c r="P11">
        <v>147.70883858871429</v>
      </c>
      <c r="Q11">
        <v>13.45625774065654</v>
      </c>
      <c r="R11">
        <v>161.1650963293709</v>
      </c>
      <c r="S11">
        <v>55.241061512507727</v>
      </c>
    </row>
    <row r="12" spans="1:19">
      <c r="A12" s="1">
        <v>10</v>
      </c>
      <c r="B12" t="s">
        <v>15</v>
      </c>
      <c r="C12">
        <v>8778.8079999999936</v>
      </c>
      <c r="D12">
        <v>0.86530343901745044</v>
      </c>
      <c r="E12" t="s">
        <v>65</v>
      </c>
      <c r="F12">
        <v>0.85964735215934829</v>
      </c>
      <c r="G12">
        <v>148</v>
      </c>
      <c r="H12">
        <v>157.96668335215239</v>
      </c>
      <c r="I12">
        <v>268.41512672106433</v>
      </c>
      <c r="J12">
        <v>4.4580597082773847</v>
      </c>
      <c r="K12">
        <v>430.83986978149409</v>
      </c>
      <c r="L12">
        <v>20.37603438245462</v>
      </c>
      <c r="M12" t="s">
        <v>65</v>
      </c>
      <c r="N12">
        <v>0.85964735215934829</v>
      </c>
      <c r="O12">
        <v>168</v>
      </c>
      <c r="P12">
        <v>192.00433411026</v>
      </c>
      <c r="Q12">
        <v>33.461656173070267</v>
      </c>
      <c r="R12">
        <v>225.46599028333031</v>
      </c>
      <c r="S12">
        <v>38.936284753936363</v>
      </c>
    </row>
    <row r="13" spans="1:19">
      <c r="A13" s="1">
        <v>11</v>
      </c>
      <c r="B13" t="s">
        <v>17</v>
      </c>
      <c r="C13">
        <v>7192.0729999999958</v>
      </c>
      <c r="D13">
        <v>0.90646427781464267</v>
      </c>
      <c r="E13" t="s">
        <v>64</v>
      </c>
      <c r="F13">
        <v>0.9062430878124309</v>
      </c>
      <c r="G13">
        <v>103</v>
      </c>
      <c r="H13">
        <v>103.0557855091095</v>
      </c>
      <c r="I13">
        <v>277.86319443194071</v>
      </c>
      <c r="J13">
        <v>5.6646162668863926</v>
      </c>
      <c r="K13">
        <v>386.58359620793652</v>
      </c>
      <c r="L13">
        <v>18.604185667856189</v>
      </c>
      <c r="M13" t="s">
        <v>65</v>
      </c>
      <c r="N13">
        <v>0.9062430878124309</v>
      </c>
      <c r="O13">
        <v>168</v>
      </c>
      <c r="P13">
        <v>184.23297649892169</v>
      </c>
      <c r="Q13">
        <v>18.879621267318729</v>
      </c>
      <c r="R13">
        <v>203.11259776624041</v>
      </c>
      <c r="S13">
        <v>35.409290605781422</v>
      </c>
    </row>
    <row r="14" spans="1:19">
      <c r="A14" s="1">
        <v>12</v>
      </c>
      <c r="B14" t="s">
        <v>13</v>
      </c>
      <c r="C14">
        <v>7364.0210000000006</v>
      </c>
      <c r="D14">
        <v>0.94480267525802508</v>
      </c>
      <c r="E14" t="s">
        <v>65</v>
      </c>
      <c r="F14">
        <v>0.93713533541513616</v>
      </c>
      <c r="G14">
        <v>139</v>
      </c>
      <c r="H14">
        <v>135.47724599901841</v>
      </c>
      <c r="I14">
        <v>270.37396627171842</v>
      </c>
      <c r="J14">
        <v>1.861241658528646</v>
      </c>
      <c r="K14">
        <v>407.71245392926528</v>
      </c>
      <c r="L14">
        <v>18.061800489610739</v>
      </c>
      <c r="M14" t="s">
        <v>65</v>
      </c>
      <c r="N14">
        <v>0.93713533541513616</v>
      </c>
      <c r="O14">
        <v>168</v>
      </c>
      <c r="P14">
        <v>254.48511482238769</v>
      </c>
      <c r="Q14">
        <v>10.555381933848061</v>
      </c>
      <c r="R14">
        <v>265.04049675623583</v>
      </c>
      <c r="S14">
        <v>27.784512518375141</v>
      </c>
    </row>
    <row r="15" spans="1:19">
      <c r="A15" s="1">
        <v>13</v>
      </c>
      <c r="B15" t="s">
        <v>11</v>
      </c>
      <c r="C15">
        <v>3277.91</v>
      </c>
      <c r="D15">
        <v>0.82155958366139659</v>
      </c>
      <c r="E15" t="s">
        <v>64</v>
      </c>
      <c r="F15">
        <v>0.81589767991722562</v>
      </c>
      <c r="G15">
        <v>106</v>
      </c>
      <c r="H15">
        <v>92.840796302795411</v>
      </c>
      <c r="I15">
        <v>221.09402220916749</v>
      </c>
      <c r="J15">
        <v>3.9159980614980059</v>
      </c>
      <c r="K15">
        <v>317.85081657346092</v>
      </c>
      <c r="L15">
        <v>10.312731096106591</v>
      </c>
      <c r="M15" t="s">
        <v>65</v>
      </c>
      <c r="N15">
        <v>0.81589767991722562</v>
      </c>
      <c r="O15">
        <v>168</v>
      </c>
      <c r="P15">
        <v>110.6136873588562</v>
      </c>
      <c r="Q15">
        <v>24.618875106175739</v>
      </c>
      <c r="R15">
        <v>135.23256246503189</v>
      </c>
      <c r="S15">
        <v>24.23905855401944</v>
      </c>
    </row>
    <row r="16" spans="1:19">
      <c r="A16" s="1">
        <v>14</v>
      </c>
      <c r="B16" t="s">
        <v>40</v>
      </c>
      <c r="C16">
        <v>10491.368</v>
      </c>
      <c r="D16">
        <v>0.68052650313296359</v>
      </c>
      <c r="E16" t="s">
        <v>64</v>
      </c>
      <c r="F16">
        <v>0.68052650313296359</v>
      </c>
      <c r="G16">
        <v>103</v>
      </c>
      <c r="H16">
        <v>141.53785226058949</v>
      </c>
      <c r="I16">
        <v>1053.707799168905</v>
      </c>
      <c r="J16">
        <v>34.550238847732537</v>
      </c>
      <c r="K16">
        <v>1229.795890277227</v>
      </c>
      <c r="L16">
        <v>8.5309831354493983</v>
      </c>
      <c r="M16" t="s">
        <v>64</v>
      </c>
      <c r="N16">
        <v>0.68052650313296359</v>
      </c>
      <c r="O16">
        <v>168</v>
      </c>
      <c r="P16">
        <v>252.92501796722411</v>
      </c>
      <c r="Q16">
        <v>204.12517229715979</v>
      </c>
      <c r="R16">
        <v>457.0501902643839</v>
      </c>
      <c r="S16">
        <v>22.954520583245341</v>
      </c>
    </row>
    <row r="17" spans="1:19">
      <c r="A17" s="1">
        <v>15</v>
      </c>
      <c r="B17" t="s">
        <v>26</v>
      </c>
      <c r="C17">
        <v>1880.9799999999991</v>
      </c>
      <c r="D17">
        <v>0.99256651017214403</v>
      </c>
      <c r="E17" t="s">
        <v>64</v>
      </c>
      <c r="F17">
        <v>0.99139280125195617</v>
      </c>
      <c r="G17">
        <v>101</v>
      </c>
      <c r="H17">
        <v>94.871199642181381</v>
      </c>
      <c r="I17">
        <v>233.17569042841589</v>
      </c>
      <c r="J17">
        <v>3.4416337807973232</v>
      </c>
      <c r="K17">
        <v>331.48852385139458</v>
      </c>
      <c r="L17">
        <v>5.6743442522409531</v>
      </c>
      <c r="M17" t="s">
        <v>65</v>
      </c>
      <c r="N17">
        <v>0.99139280125195617</v>
      </c>
      <c r="O17">
        <v>168</v>
      </c>
      <c r="P17">
        <v>224.4963955745697</v>
      </c>
      <c r="Q17">
        <v>13.182864745457969</v>
      </c>
      <c r="R17">
        <v>237.67926032002771</v>
      </c>
      <c r="S17">
        <v>7.9139425016188536</v>
      </c>
    </row>
    <row r="18" spans="1:19">
      <c r="A18" s="1">
        <v>16</v>
      </c>
      <c r="B18" t="s">
        <v>21</v>
      </c>
      <c r="C18">
        <v>2233.9049999999988</v>
      </c>
      <c r="D18">
        <v>0.93437339676820608</v>
      </c>
      <c r="E18" t="s">
        <v>65</v>
      </c>
      <c r="F18">
        <v>0.93437339676820608</v>
      </c>
      <c r="G18">
        <v>123</v>
      </c>
      <c r="H18">
        <v>117.1468249632518</v>
      </c>
      <c r="I18">
        <v>335.14969553502402</v>
      </c>
      <c r="J18">
        <v>4.9381284713745126</v>
      </c>
      <c r="K18">
        <v>457.23464896965032</v>
      </c>
      <c r="L18">
        <v>4.8856861679970329</v>
      </c>
      <c r="M18" t="s">
        <v>65</v>
      </c>
      <c r="N18">
        <v>0.93437339676820608</v>
      </c>
      <c r="O18">
        <v>168</v>
      </c>
      <c r="P18">
        <v>136.6292953624725</v>
      </c>
      <c r="Q18">
        <v>37.934438705444343</v>
      </c>
      <c r="R18">
        <v>174.5637340679169</v>
      </c>
      <c r="S18">
        <v>12.79707387062918</v>
      </c>
    </row>
    <row r="19" spans="1:19">
      <c r="A19" s="1">
        <v>17</v>
      </c>
      <c r="B19" t="s">
        <v>19</v>
      </c>
      <c r="C19">
        <v>1437.891000000001</v>
      </c>
      <c r="D19">
        <v>0.91991341991341979</v>
      </c>
      <c r="E19" t="s">
        <v>65</v>
      </c>
      <c r="F19">
        <v>0.91233766233766234</v>
      </c>
      <c r="G19">
        <v>133</v>
      </c>
      <c r="H19">
        <v>112.23864278803801</v>
      </c>
      <c r="I19">
        <v>201.88689864903131</v>
      </c>
      <c r="J19">
        <v>0.93017236391703284</v>
      </c>
      <c r="K19">
        <v>315.05571380098638</v>
      </c>
      <c r="L19">
        <v>4.5639261153291892</v>
      </c>
      <c r="M19" t="s">
        <v>65</v>
      </c>
      <c r="N19">
        <v>0.91233766233766234</v>
      </c>
      <c r="O19">
        <v>168</v>
      </c>
      <c r="P19">
        <v>115.8235650606527</v>
      </c>
      <c r="Q19">
        <v>5.7733941078186044</v>
      </c>
      <c r="R19">
        <v>121.5969591684713</v>
      </c>
      <c r="S19">
        <v>11.82505722045086</v>
      </c>
    </row>
    <row r="20" spans="1:19">
      <c r="A20" s="1">
        <v>18</v>
      </c>
      <c r="B20" t="s">
        <v>18</v>
      </c>
      <c r="C20">
        <v>1074.691</v>
      </c>
      <c r="D20">
        <v>0.77365453949524732</v>
      </c>
      <c r="E20" t="s">
        <v>64</v>
      </c>
      <c r="F20">
        <v>0.77365453949524732</v>
      </c>
      <c r="G20">
        <v>102</v>
      </c>
      <c r="H20">
        <v>65.978474932838921</v>
      </c>
      <c r="I20">
        <v>171.51292637656721</v>
      </c>
      <c r="J20">
        <v>2.3123822212219238</v>
      </c>
      <c r="K20">
        <v>239.80378353062801</v>
      </c>
      <c r="L20">
        <v>4.4815431357142836</v>
      </c>
      <c r="M20" t="s">
        <v>65</v>
      </c>
      <c r="N20">
        <v>0.77365453949524732</v>
      </c>
      <c r="O20">
        <v>168</v>
      </c>
      <c r="P20">
        <v>91.428019864699422</v>
      </c>
      <c r="Q20">
        <v>2.072654803593954</v>
      </c>
      <c r="R20">
        <v>93.500674668293371</v>
      </c>
      <c r="S20">
        <v>11.493938453520419</v>
      </c>
    </row>
    <row r="21" spans="1:19">
      <c r="A21" s="1">
        <v>19</v>
      </c>
      <c r="B21" t="s">
        <v>41</v>
      </c>
      <c r="C21">
        <v>1716.8750000000009</v>
      </c>
      <c r="D21">
        <v>0.93402777777777779</v>
      </c>
      <c r="E21" t="s">
        <v>64</v>
      </c>
      <c r="F21">
        <v>0.93402777777777779</v>
      </c>
      <c r="G21">
        <v>94</v>
      </c>
      <c r="H21">
        <v>88.936334872822727</v>
      </c>
      <c r="I21">
        <v>298.39857340153372</v>
      </c>
      <c r="J21">
        <v>2.1759516398111982</v>
      </c>
      <c r="K21">
        <v>389.51085991416761</v>
      </c>
      <c r="L21">
        <v>4.4077718407603088</v>
      </c>
      <c r="M21" t="s">
        <v>64</v>
      </c>
      <c r="N21">
        <v>0.93402777777777779</v>
      </c>
      <c r="O21">
        <v>168</v>
      </c>
      <c r="P21">
        <v>156.84724948967829</v>
      </c>
      <c r="Q21">
        <v>25.309491554896042</v>
      </c>
      <c r="R21">
        <v>182.15674104457429</v>
      </c>
      <c r="S21">
        <v>9.4252619483342457</v>
      </c>
    </row>
    <row r="22" spans="1:19">
      <c r="A22" s="1">
        <v>20</v>
      </c>
      <c r="B22" t="s">
        <v>22</v>
      </c>
      <c r="C22">
        <v>1248.575000000001</v>
      </c>
      <c r="D22">
        <v>0.86128792332214521</v>
      </c>
      <c r="E22" t="s">
        <v>64</v>
      </c>
      <c r="F22">
        <v>0.85832864526378538</v>
      </c>
      <c r="G22">
        <v>109</v>
      </c>
      <c r="H22">
        <v>94.451935463319302</v>
      </c>
      <c r="I22">
        <v>217.98276945087031</v>
      </c>
      <c r="J22">
        <v>3.2620725631713858</v>
      </c>
      <c r="K22">
        <v>315.69677747736102</v>
      </c>
      <c r="L22">
        <v>3.9549817707263042</v>
      </c>
      <c r="M22" t="s">
        <v>65</v>
      </c>
      <c r="N22">
        <v>0.85832864526378538</v>
      </c>
      <c r="O22">
        <v>168</v>
      </c>
      <c r="P22">
        <v>110.45292038073249</v>
      </c>
      <c r="Q22">
        <v>5.0686415036519374</v>
      </c>
      <c r="R22">
        <v>115.5215618843844</v>
      </c>
      <c r="S22">
        <v>10.80815546148512</v>
      </c>
    </row>
    <row r="23" spans="1:19">
      <c r="A23" s="1">
        <v>21</v>
      </c>
      <c r="B23" t="s">
        <v>9</v>
      </c>
      <c r="C23">
        <v>1237.6120000000001</v>
      </c>
      <c r="D23">
        <v>0.8669905158454777</v>
      </c>
      <c r="E23" t="s">
        <v>65</v>
      </c>
      <c r="F23">
        <v>0.86490862826740689</v>
      </c>
      <c r="G23">
        <v>120</v>
      </c>
      <c r="H23">
        <v>96.137394943873161</v>
      </c>
      <c r="I23">
        <v>217.91821941630039</v>
      </c>
      <c r="J23">
        <v>2.722229957580566</v>
      </c>
      <c r="K23">
        <v>316.77784431775422</v>
      </c>
      <c r="L23">
        <v>3.906876766162263</v>
      </c>
      <c r="M23" t="s">
        <v>65</v>
      </c>
      <c r="N23">
        <v>0.86490862826740689</v>
      </c>
      <c r="O23">
        <v>168</v>
      </c>
      <c r="P23">
        <v>104.68149660873419</v>
      </c>
      <c r="Q23">
        <v>16.640446503957111</v>
      </c>
      <c r="R23">
        <v>121.3219431126913</v>
      </c>
      <c r="S23">
        <v>10.201056529818599</v>
      </c>
    </row>
    <row r="24" spans="1:19">
      <c r="A24" s="1">
        <v>22</v>
      </c>
      <c r="B24" t="s">
        <v>20</v>
      </c>
      <c r="C24">
        <v>833.39599999999962</v>
      </c>
      <c r="D24">
        <v>0.75749298339481663</v>
      </c>
      <c r="E24" t="s">
        <v>64</v>
      </c>
      <c r="F24">
        <v>0.74499450874376949</v>
      </c>
      <c r="G24">
        <v>97</v>
      </c>
      <c r="H24">
        <v>69.169916372299213</v>
      </c>
      <c r="I24">
        <v>160.54238941510519</v>
      </c>
      <c r="J24">
        <v>2.0270951588948569</v>
      </c>
      <c r="K24">
        <v>231.73940094629921</v>
      </c>
      <c r="L24">
        <v>3.5962637194920588</v>
      </c>
      <c r="M24" t="s">
        <v>65</v>
      </c>
      <c r="N24">
        <v>0.74499450874376949</v>
      </c>
      <c r="O24">
        <v>168</v>
      </c>
      <c r="P24">
        <v>117.29435959053041</v>
      </c>
      <c r="Q24">
        <v>2.1134274800618491</v>
      </c>
      <c r="R24">
        <v>119.40778707059221</v>
      </c>
      <c r="S24">
        <v>6.9794108110160966</v>
      </c>
    </row>
    <row r="25" spans="1:19">
      <c r="A25" s="1">
        <v>23</v>
      </c>
      <c r="B25" t="s">
        <v>10</v>
      </c>
      <c r="C25">
        <v>1105.412</v>
      </c>
      <c r="D25">
        <v>0.95875538369643809</v>
      </c>
      <c r="E25" t="s">
        <v>64</v>
      </c>
      <c r="F25">
        <v>0.9565830425351316</v>
      </c>
      <c r="G25">
        <v>135</v>
      </c>
      <c r="H25">
        <v>119.2099490309552</v>
      </c>
      <c r="I25">
        <v>202.9234571925478</v>
      </c>
      <c r="J25">
        <v>3.007877111434937</v>
      </c>
      <c r="K25">
        <v>325.14128333493801</v>
      </c>
      <c r="L25">
        <v>3.399789742667902</v>
      </c>
      <c r="M25" t="s">
        <v>65</v>
      </c>
      <c r="N25">
        <v>0.9565830425351316</v>
      </c>
      <c r="O25">
        <v>168</v>
      </c>
      <c r="P25">
        <v>134.20109305781989</v>
      </c>
      <c r="Q25">
        <v>4.5017111301422119</v>
      </c>
      <c r="R25">
        <v>138.7028041879621</v>
      </c>
      <c r="S25">
        <v>7.969644207784067</v>
      </c>
    </row>
    <row r="26" spans="1:19">
      <c r="A26" s="1">
        <v>24</v>
      </c>
      <c r="B26" t="s">
        <v>16</v>
      </c>
      <c r="C26">
        <v>923.21000000000015</v>
      </c>
      <c r="D26">
        <v>0.88768115942028991</v>
      </c>
      <c r="E26" t="s">
        <v>64</v>
      </c>
      <c r="F26">
        <v>0.875</v>
      </c>
      <c r="G26">
        <v>103</v>
      </c>
      <c r="H26">
        <v>84.484846832210877</v>
      </c>
      <c r="I26">
        <v>186.0108567343818</v>
      </c>
      <c r="J26">
        <v>2.1714688936869302</v>
      </c>
      <c r="K26">
        <v>272.66717246027957</v>
      </c>
      <c r="L26">
        <v>3.3858494650084352</v>
      </c>
      <c r="M26" t="s">
        <v>65</v>
      </c>
      <c r="N26">
        <v>0.875</v>
      </c>
      <c r="O26">
        <v>168</v>
      </c>
      <c r="P26">
        <v>128.18342024612431</v>
      </c>
      <c r="Q26">
        <v>1.3292397658030191</v>
      </c>
      <c r="R26">
        <v>129.5126600119273</v>
      </c>
      <c r="S26">
        <v>7.1283378776636859</v>
      </c>
    </row>
    <row r="27" spans="1:19">
      <c r="A27" s="1">
        <v>25</v>
      </c>
      <c r="B27" t="s">
        <v>8</v>
      </c>
      <c r="C27">
        <v>637.12599999999998</v>
      </c>
      <c r="D27">
        <v>0.78261306532663311</v>
      </c>
      <c r="E27" t="s">
        <v>64</v>
      </c>
      <c r="F27">
        <v>0.77756281407035177</v>
      </c>
      <c r="G27">
        <v>97</v>
      </c>
      <c r="H27">
        <v>74.042959842258071</v>
      </c>
      <c r="I27">
        <v>157.23083385891391</v>
      </c>
      <c r="J27">
        <v>0.87065283457438158</v>
      </c>
      <c r="K27">
        <v>232.14444653574631</v>
      </c>
      <c r="L27">
        <v>2.7445239785302959</v>
      </c>
      <c r="M27" t="s">
        <v>65</v>
      </c>
      <c r="N27">
        <v>0.77756281407035177</v>
      </c>
      <c r="O27">
        <v>168</v>
      </c>
      <c r="P27">
        <v>93.414375581741368</v>
      </c>
      <c r="Q27">
        <v>1.0106324354807541</v>
      </c>
      <c r="R27">
        <v>94.425008017222126</v>
      </c>
      <c r="S27">
        <v>6.747428603699932</v>
      </c>
    </row>
  </sheetData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33"/>
  <sheetViews>
    <sheetView topLeftCell="A8" zoomScale="80" zoomScaleNormal="80" workbookViewId="0">
      <selection activeCell="J36" sqref="J36"/>
    </sheetView>
  </sheetViews>
  <sheetFormatPr defaultRowHeight="15"/>
  <cols>
    <col min="2" max="2" width="10.7109375" bestFit="1" customWidth="1"/>
    <col min="3" max="4" width="7" bestFit="1" customWidth="1"/>
    <col min="5" max="5" width="9" bestFit="1" customWidth="1"/>
    <col min="6" max="6" width="7" bestFit="1" customWidth="1"/>
    <col min="7" max="7" width="8" bestFit="1" customWidth="1"/>
    <col min="8" max="8" width="10" bestFit="1" customWidth="1"/>
    <col min="9" max="9" width="8" bestFit="1" customWidth="1"/>
    <col min="10" max="12" width="7" bestFit="1" customWidth="1"/>
    <col min="13" max="13" width="11.85546875" bestFit="1" customWidth="1"/>
    <col min="22" max="22" width="16" bestFit="1" customWidth="1"/>
  </cols>
  <sheetData>
    <row r="1" spans="1:29" s="2" customFormat="1" ht="193.5">
      <c r="B1" s="3" t="s">
        <v>0</v>
      </c>
      <c r="C1" s="3" t="s">
        <v>1</v>
      </c>
      <c r="D1" s="3" t="s">
        <v>2</v>
      </c>
      <c r="E1" s="3"/>
      <c r="F1" s="3" t="s">
        <v>3</v>
      </c>
      <c r="G1" s="3"/>
      <c r="H1" s="3"/>
      <c r="I1" s="3" t="s">
        <v>4</v>
      </c>
      <c r="J1" s="3" t="s">
        <v>5</v>
      </c>
      <c r="K1" s="3" t="s">
        <v>6</v>
      </c>
      <c r="L1" s="3" t="s">
        <v>7</v>
      </c>
      <c r="M1" s="5" t="s">
        <v>47</v>
      </c>
      <c r="N1" s="5" t="s">
        <v>48</v>
      </c>
      <c r="O1" s="5" t="s">
        <v>49</v>
      </c>
      <c r="P1" s="5" t="s">
        <v>50</v>
      </c>
      <c r="Q1" s="5" t="s">
        <v>51</v>
      </c>
      <c r="R1" s="5" t="s">
        <v>52</v>
      </c>
      <c r="S1" s="5" t="s">
        <v>53</v>
      </c>
      <c r="T1" s="5" t="s">
        <v>54</v>
      </c>
      <c r="U1" s="5" t="s">
        <v>55</v>
      </c>
      <c r="V1" s="5" t="s">
        <v>56</v>
      </c>
      <c r="W1" s="5" t="s">
        <v>57</v>
      </c>
      <c r="X1" s="5" t="s">
        <v>58</v>
      </c>
      <c r="Y1" s="5" t="s">
        <v>59</v>
      </c>
      <c r="Z1" s="5" t="s">
        <v>60</v>
      </c>
      <c r="AA1" s="5" t="s">
        <v>61</v>
      </c>
      <c r="AB1" s="5" t="s">
        <v>62</v>
      </c>
      <c r="AC1" s="5" t="s">
        <v>63</v>
      </c>
    </row>
    <row r="2" spans="1:29">
      <c r="A2" s="1">
        <v>0</v>
      </c>
      <c r="B2" t="s">
        <v>29</v>
      </c>
      <c r="C2">
        <v>581012</v>
      </c>
      <c r="D2">
        <v>55</v>
      </c>
      <c r="E2">
        <f t="shared" ref="E2:E27" si="0">C2*D2</f>
        <v>31955660</v>
      </c>
      <c r="F2">
        <v>7</v>
      </c>
      <c r="G2">
        <f>C2*F2</f>
        <v>4067084</v>
      </c>
      <c r="H2">
        <f>E2*F2</f>
        <v>223689620</v>
      </c>
      <c r="I2">
        <v>0</v>
      </c>
      <c r="J2">
        <v>0</v>
      </c>
      <c r="K2">
        <v>10</v>
      </c>
      <c r="L2">
        <v>45</v>
      </c>
      <c r="M2">
        <v>264016.78800000012</v>
      </c>
      <c r="N2">
        <v>0.96474681066009171</v>
      </c>
      <c r="O2" t="s">
        <v>64</v>
      </c>
      <c r="P2">
        <v>0.96469947913611487</v>
      </c>
      <c r="Q2">
        <v>103</v>
      </c>
      <c r="R2">
        <v>534.03253888638812</v>
      </c>
      <c r="S2">
        <v>426.51275165557871</v>
      </c>
      <c r="T2">
        <v>3.3221563498179121</v>
      </c>
      <c r="U2">
        <v>963.86744689178477</v>
      </c>
      <c r="V2">
        <v>273.91400015778493</v>
      </c>
      <c r="W2" t="s">
        <v>64</v>
      </c>
      <c r="X2">
        <v>0.96468441925155979</v>
      </c>
      <c r="Y2">
        <v>168</v>
      </c>
      <c r="Z2">
        <v>670.71285756111138</v>
      </c>
      <c r="AA2">
        <v>44.420937856038407</v>
      </c>
      <c r="AB2">
        <v>715.13379541714983</v>
      </c>
      <c r="AC2">
        <v>369.18516463900932</v>
      </c>
    </row>
    <row r="3" spans="1:29">
      <c r="A3" s="1">
        <v>3</v>
      </c>
      <c r="B3" t="s">
        <v>24</v>
      </c>
      <c r="C3">
        <v>65196</v>
      </c>
      <c r="D3">
        <v>28</v>
      </c>
      <c r="E3">
        <f t="shared" si="0"/>
        <v>1825488</v>
      </c>
      <c r="F3">
        <v>100</v>
      </c>
      <c r="G3">
        <f t="shared" ref="G3:G27" si="1">C3*F3</f>
        <v>6519600</v>
      </c>
      <c r="H3">
        <f t="shared" ref="H3:H27" si="2">E3*F3</f>
        <v>182548800</v>
      </c>
      <c r="I3">
        <v>0</v>
      </c>
      <c r="J3">
        <v>0</v>
      </c>
      <c r="K3">
        <v>27</v>
      </c>
      <c r="L3">
        <v>1</v>
      </c>
      <c r="M3">
        <v>112071.826</v>
      </c>
      <c r="N3">
        <v>0.351042948935395</v>
      </c>
      <c r="O3" t="s">
        <v>65</v>
      </c>
      <c r="P3">
        <v>0.31463295034733457</v>
      </c>
      <c r="Q3">
        <v>148</v>
      </c>
      <c r="R3">
        <v>474.05389629809059</v>
      </c>
      <c r="S3">
        <v>719.22430172030158</v>
      </c>
      <c r="T3">
        <v>18.705518960952759</v>
      </c>
      <c r="U3">
        <v>1211.983716979345</v>
      </c>
      <c r="V3">
        <v>92.469745616153347</v>
      </c>
      <c r="W3" t="s">
        <v>65</v>
      </c>
      <c r="X3">
        <v>0.31463295034733457</v>
      </c>
      <c r="Y3">
        <v>168</v>
      </c>
      <c r="Z3">
        <v>732.08456164169309</v>
      </c>
      <c r="AA3">
        <v>112.5985956192017</v>
      </c>
      <c r="AB3">
        <v>844.68315726089475</v>
      </c>
      <c r="AC3">
        <v>132.67912948971559</v>
      </c>
    </row>
    <row r="4" spans="1:29">
      <c r="A4" s="1">
        <v>2</v>
      </c>
      <c r="B4" t="s">
        <v>28</v>
      </c>
      <c r="C4">
        <v>130064</v>
      </c>
      <c r="D4">
        <v>51</v>
      </c>
      <c r="E4">
        <f t="shared" si="0"/>
        <v>6633264</v>
      </c>
      <c r="F4">
        <v>2</v>
      </c>
      <c r="G4">
        <f t="shared" si="1"/>
        <v>260128</v>
      </c>
      <c r="H4">
        <f t="shared" si="2"/>
        <v>13266528</v>
      </c>
      <c r="I4">
        <v>0</v>
      </c>
      <c r="J4">
        <v>0</v>
      </c>
      <c r="K4">
        <v>50</v>
      </c>
      <c r="L4">
        <v>1</v>
      </c>
      <c r="M4">
        <v>78598.068000000014</v>
      </c>
      <c r="N4">
        <v>0.93522408185034056</v>
      </c>
      <c r="O4" t="s">
        <v>65</v>
      </c>
      <c r="P4">
        <v>0.92252837660224352</v>
      </c>
      <c r="Q4">
        <v>121</v>
      </c>
      <c r="R4">
        <v>158.57886758677159</v>
      </c>
      <c r="S4">
        <v>430.88937560335802</v>
      </c>
      <c r="T4">
        <v>4.5848126411437988</v>
      </c>
      <c r="U4">
        <v>594.05305583127335</v>
      </c>
      <c r="V4">
        <v>132.30816208834369</v>
      </c>
      <c r="W4" t="s">
        <v>65</v>
      </c>
      <c r="X4">
        <v>0.92252837660224352</v>
      </c>
      <c r="Y4">
        <v>168</v>
      </c>
      <c r="Z4">
        <v>171.40613089179979</v>
      </c>
      <c r="AA4">
        <v>30.075407346089669</v>
      </c>
      <c r="AB4">
        <v>201.48153823788951</v>
      </c>
      <c r="AC4">
        <v>390.10059525751268</v>
      </c>
    </row>
    <row r="5" spans="1:29">
      <c r="A5" s="1">
        <v>6</v>
      </c>
      <c r="B5" t="s">
        <v>38</v>
      </c>
      <c r="C5">
        <v>50000</v>
      </c>
      <c r="D5">
        <v>231</v>
      </c>
      <c r="E5">
        <f t="shared" si="0"/>
        <v>11550000</v>
      </c>
      <c r="F5">
        <v>2</v>
      </c>
      <c r="G5">
        <f t="shared" si="1"/>
        <v>100000</v>
      </c>
      <c r="H5">
        <f t="shared" si="2"/>
        <v>23100000</v>
      </c>
      <c r="I5">
        <v>8024152</v>
      </c>
      <c r="J5">
        <v>50000</v>
      </c>
      <c r="K5">
        <v>192</v>
      </c>
      <c r="L5">
        <v>39</v>
      </c>
      <c r="M5">
        <v>73037.92899999996</v>
      </c>
      <c r="N5">
        <v>0.98199999997750054</v>
      </c>
      <c r="O5" t="s">
        <v>64</v>
      </c>
      <c r="P5">
        <v>0.98010001247481304</v>
      </c>
      <c r="Q5">
        <v>141</v>
      </c>
      <c r="R5">
        <v>546.26059294064839</v>
      </c>
      <c r="S5">
        <v>782.57909711138427</v>
      </c>
      <c r="T5">
        <v>11.884241978327429</v>
      </c>
      <c r="U5">
        <v>1340.7239320303599</v>
      </c>
      <c r="V5">
        <v>54.476486363149398</v>
      </c>
      <c r="W5" t="s">
        <v>64</v>
      </c>
      <c r="X5">
        <v>0.98010001247481304</v>
      </c>
      <c r="Y5">
        <v>168</v>
      </c>
      <c r="Z5">
        <v>784.11979219118757</v>
      </c>
      <c r="AA5">
        <v>86.231590509414673</v>
      </c>
      <c r="AB5">
        <v>870.35138270060224</v>
      </c>
      <c r="AC5">
        <v>83.917749143307503</v>
      </c>
    </row>
    <row r="6" spans="1:29">
      <c r="A6" s="1">
        <v>1</v>
      </c>
      <c r="B6" t="s">
        <v>12</v>
      </c>
      <c r="C6">
        <v>539383</v>
      </c>
      <c r="D6">
        <v>8</v>
      </c>
      <c r="E6">
        <f t="shared" si="0"/>
        <v>4315064</v>
      </c>
      <c r="F6">
        <v>2</v>
      </c>
      <c r="G6">
        <f t="shared" si="1"/>
        <v>1078766</v>
      </c>
      <c r="H6">
        <f t="shared" si="2"/>
        <v>8630128</v>
      </c>
      <c r="I6">
        <v>0</v>
      </c>
      <c r="J6">
        <v>0</v>
      </c>
      <c r="K6">
        <v>3</v>
      </c>
      <c r="L6">
        <v>5</v>
      </c>
      <c r="M6">
        <v>56967.567999999999</v>
      </c>
      <c r="N6">
        <v>0.65777532397835647</v>
      </c>
      <c r="O6" t="s">
        <v>64</v>
      </c>
      <c r="P6">
        <v>0.64156928713424455</v>
      </c>
      <c r="Q6">
        <v>93</v>
      </c>
      <c r="R6">
        <v>99.706226842244433</v>
      </c>
      <c r="S6">
        <v>247.99265648905441</v>
      </c>
      <c r="T6">
        <v>4.349192301432292</v>
      </c>
      <c r="U6">
        <v>352.04807563273118</v>
      </c>
      <c r="V6">
        <v>161.81758101535701</v>
      </c>
      <c r="W6" t="s">
        <v>64</v>
      </c>
      <c r="X6">
        <v>0.64156928713424455</v>
      </c>
      <c r="Y6">
        <v>168</v>
      </c>
      <c r="Z6">
        <v>152.05113432947789</v>
      </c>
      <c r="AA6">
        <v>54.408253828684487</v>
      </c>
      <c r="AB6">
        <v>206.4593881581624</v>
      </c>
      <c r="AC6">
        <v>275.92626573299168</v>
      </c>
    </row>
    <row r="7" spans="1:29">
      <c r="A7" s="1">
        <v>4</v>
      </c>
      <c r="B7" t="s">
        <v>25</v>
      </c>
      <c r="C7">
        <v>98050</v>
      </c>
      <c r="D7">
        <v>29</v>
      </c>
      <c r="E7">
        <f t="shared" si="0"/>
        <v>2843450</v>
      </c>
      <c r="F7">
        <v>2</v>
      </c>
      <c r="G7">
        <f t="shared" si="1"/>
        <v>196100</v>
      </c>
      <c r="H7">
        <f t="shared" si="2"/>
        <v>5686900</v>
      </c>
      <c r="I7">
        <v>9</v>
      </c>
      <c r="J7">
        <v>1</v>
      </c>
      <c r="K7">
        <v>28</v>
      </c>
      <c r="L7">
        <v>1</v>
      </c>
      <c r="M7">
        <v>27120.651000000002</v>
      </c>
      <c r="N7">
        <v>0.71712135306782498</v>
      </c>
      <c r="O7" t="s">
        <v>65</v>
      </c>
      <c r="P7">
        <v>0.70685871992567917</v>
      </c>
      <c r="Q7">
        <v>148</v>
      </c>
      <c r="R7">
        <v>147.59217742602041</v>
      </c>
      <c r="S7">
        <v>314.17878622055048</v>
      </c>
      <c r="T7">
        <v>6.4318649768829346</v>
      </c>
      <c r="U7">
        <v>468.2028286234538</v>
      </c>
      <c r="V7">
        <v>57.92500459626963</v>
      </c>
      <c r="W7" t="s">
        <v>65</v>
      </c>
      <c r="X7">
        <v>0.70685871992567917</v>
      </c>
      <c r="Y7">
        <v>168</v>
      </c>
      <c r="Z7">
        <v>133.63000827407839</v>
      </c>
      <c r="AA7">
        <v>43.760576725006111</v>
      </c>
      <c r="AB7">
        <v>177.3905849990845</v>
      </c>
      <c r="AC7">
        <v>152.8866427727265</v>
      </c>
    </row>
    <row r="8" spans="1:29">
      <c r="A8" s="1">
        <v>7</v>
      </c>
      <c r="B8" t="s">
        <v>23</v>
      </c>
      <c r="C8">
        <v>96320</v>
      </c>
      <c r="D8">
        <v>22</v>
      </c>
      <c r="E8">
        <f t="shared" si="0"/>
        <v>2119040</v>
      </c>
      <c r="F8">
        <v>2</v>
      </c>
      <c r="G8">
        <f t="shared" si="1"/>
        <v>192640</v>
      </c>
      <c r="H8">
        <f t="shared" si="2"/>
        <v>4238080</v>
      </c>
      <c r="I8">
        <v>0</v>
      </c>
      <c r="J8">
        <v>0</v>
      </c>
      <c r="K8">
        <v>21</v>
      </c>
      <c r="L8">
        <v>1</v>
      </c>
      <c r="M8">
        <v>25762.816000000021</v>
      </c>
      <c r="N8">
        <v>0.52163354267737605</v>
      </c>
      <c r="O8" t="s">
        <v>65</v>
      </c>
      <c r="P8">
        <v>0.51945334851718172</v>
      </c>
      <c r="Q8">
        <v>148</v>
      </c>
      <c r="R8">
        <v>90.841739158630304</v>
      </c>
      <c r="S8">
        <v>396.47655429140741</v>
      </c>
      <c r="T8">
        <v>9.6564664840698224</v>
      </c>
      <c r="U8">
        <v>496.97475993410751</v>
      </c>
      <c r="V8">
        <v>51.839284561284053</v>
      </c>
      <c r="W8" t="s">
        <v>65</v>
      </c>
      <c r="X8">
        <v>0.51945334851718172</v>
      </c>
      <c r="Y8">
        <v>168</v>
      </c>
      <c r="Z8">
        <v>76.855903573989821</v>
      </c>
      <c r="AA8">
        <v>67.283557573954255</v>
      </c>
      <c r="AB8">
        <v>144.1394611479441</v>
      </c>
      <c r="AC8">
        <v>178.7353428049602</v>
      </c>
    </row>
    <row r="9" spans="1:29">
      <c r="A9" s="1">
        <v>5</v>
      </c>
      <c r="B9" t="s">
        <v>27</v>
      </c>
      <c r="C9">
        <v>67557</v>
      </c>
      <c r="D9">
        <v>43</v>
      </c>
      <c r="E9">
        <f t="shared" si="0"/>
        <v>2904951</v>
      </c>
      <c r="F9">
        <v>3</v>
      </c>
      <c r="G9">
        <f t="shared" si="1"/>
        <v>202671</v>
      </c>
      <c r="H9">
        <f t="shared" si="2"/>
        <v>8714853</v>
      </c>
      <c r="I9">
        <v>0</v>
      </c>
      <c r="J9">
        <v>0</v>
      </c>
      <c r="K9">
        <v>0</v>
      </c>
      <c r="L9">
        <v>43</v>
      </c>
      <c r="M9">
        <v>23569.77600000002</v>
      </c>
      <c r="N9">
        <v>0.82262929040614308</v>
      </c>
      <c r="O9" t="s">
        <v>64</v>
      </c>
      <c r="P9">
        <v>0.82262929040614308</v>
      </c>
      <c r="Q9">
        <v>87</v>
      </c>
      <c r="R9">
        <v>143.31410873476659</v>
      </c>
      <c r="S9">
        <v>276.16386862309781</v>
      </c>
      <c r="T9">
        <v>5.2309999465942374</v>
      </c>
      <c r="U9">
        <v>424.7089773044587</v>
      </c>
      <c r="V9">
        <v>55.496298075902658</v>
      </c>
      <c r="W9" t="s">
        <v>64</v>
      </c>
      <c r="X9">
        <v>0.82262929040614308</v>
      </c>
      <c r="Y9">
        <v>168</v>
      </c>
      <c r="Z9">
        <v>317.79119906552643</v>
      </c>
      <c r="AA9">
        <v>45.704494158426932</v>
      </c>
      <c r="AB9">
        <v>363.49569322395331</v>
      </c>
      <c r="AC9">
        <v>64.841967702430082</v>
      </c>
    </row>
    <row r="10" spans="1:29">
      <c r="A10" s="1">
        <v>8</v>
      </c>
      <c r="B10" t="s">
        <v>33</v>
      </c>
      <c r="C10">
        <v>34465</v>
      </c>
      <c r="D10">
        <v>119</v>
      </c>
      <c r="E10">
        <f t="shared" si="0"/>
        <v>4101335</v>
      </c>
      <c r="F10">
        <v>2</v>
      </c>
      <c r="G10">
        <f t="shared" si="1"/>
        <v>68930</v>
      </c>
      <c r="H10">
        <f t="shared" si="2"/>
        <v>8202670</v>
      </c>
      <c r="I10">
        <v>0</v>
      </c>
      <c r="J10">
        <v>0</v>
      </c>
      <c r="K10">
        <v>89</v>
      </c>
      <c r="L10">
        <v>30</v>
      </c>
      <c r="M10">
        <v>14809.656999999999</v>
      </c>
      <c r="N10">
        <v>0.96253438542625025</v>
      </c>
      <c r="O10" t="s">
        <v>64</v>
      </c>
      <c r="P10">
        <v>0.95890755046639076</v>
      </c>
      <c r="Q10">
        <v>113</v>
      </c>
      <c r="R10">
        <v>110.958417983373</v>
      </c>
      <c r="S10">
        <v>360.51493824386591</v>
      </c>
      <c r="T10">
        <v>7.0174610614776611</v>
      </c>
      <c r="U10">
        <v>478.49081728871653</v>
      </c>
      <c r="V10">
        <v>30.950765333212249</v>
      </c>
      <c r="W10" t="s">
        <v>64</v>
      </c>
      <c r="X10">
        <v>0.95890755046639076</v>
      </c>
      <c r="Y10">
        <v>168</v>
      </c>
      <c r="Z10">
        <v>228.51423766199741</v>
      </c>
      <c r="AA10">
        <v>40.774396340052292</v>
      </c>
      <c r="AB10">
        <v>269.28863400204972</v>
      </c>
      <c r="AC10">
        <v>54.995477454452377</v>
      </c>
    </row>
    <row r="11" spans="1:29">
      <c r="A11" s="1">
        <v>14</v>
      </c>
      <c r="B11" t="s">
        <v>40</v>
      </c>
      <c r="C11">
        <v>8237</v>
      </c>
      <c r="D11">
        <v>801</v>
      </c>
      <c r="E11">
        <f t="shared" si="0"/>
        <v>6597837</v>
      </c>
      <c r="F11">
        <v>7</v>
      </c>
      <c r="G11">
        <f t="shared" si="1"/>
        <v>57659</v>
      </c>
      <c r="H11">
        <f t="shared" si="2"/>
        <v>46184859</v>
      </c>
      <c r="I11">
        <v>0</v>
      </c>
      <c r="J11">
        <v>0</v>
      </c>
      <c r="K11">
        <v>800</v>
      </c>
      <c r="L11">
        <v>1</v>
      </c>
      <c r="M11">
        <v>10491.368</v>
      </c>
      <c r="N11">
        <v>0.68052650313296359</v>
      </c>
      <c r="O11" t="s">
        <v>64</v>
      </c>
      <c r="P11">
        <v>0.68052650313296359</v>
      </c>
      <c r="Q11">
        <v>103</v>
      </c>
      <c r="R11">
        <v>141.53785226058949</v>
      </c>
      <c r="S11">
        <v>1053.707799168905</v>
      </c>
      <c r="T11">
        <v>34.550238847732537</v>
      </c>
      <c r="U11">
        <v>1229.795890277227</v>
      </c>
      <c r="V11">
        <v>8.5309831354493983</v>
      </c>
      <c r="W11" t="s">
        <v>64</v>
      </c>
      <c r="X11">
        <v>0.68052650313296359</v>
      </c>
      <c r="Y11">
        <v>168</v>
      </c>
      <c r="Z11">
        <v>252.92501796722411</v>
      </c>
      <c r="AA11">
        <v>204.12517229715979</v>
      </c>
      <c r="AB11">
        <v>457.0501902643839</v>
      </c>
      <c r="AC11">
        <v>22.954520583245341</v>
      </c>
    </row>
    <row r="12" spans="1:29">
      <c r="A12" s="1">
        <v>9</v>
      </c>
      <c r="B12" t="s">
        <v>14</v>
      </c>
      <c r="C12">
        <v>58000</v>
      </c>
      <c r="D12">
        <v>10</v>
      </c>
      <c r="E12">
        <f t="shared" si="0"/>
        <v>580000</v>
      </c>
      <c r="F12">
        <v>7</v>
      </c>
      <c r="G12">
        <f t="shared" si="1"/>
        <v>406000</v>
      </c>
      <c r="H12">
        <f t="shared" si="2"/>
        <v>4060000</v>
      </c>
      <c r="I12">
        <v>0</v>
      </c>
      <c r="J12">
        <v>0</v>
      </c>
      <c r="K12">
        <v>9</v>
      </c>
      <c r="L12">
        <v>1</v>
      </c>
      <c r="M12">
        <v>8902.9310000000096</v>
      </c>
      <c r="N12">
        <v>0.99987069104851278</v>
      </c>
      <c r="O12" t="s">
        <v>64</v>
      </c>
      <c r="P12">
        <v>0.99978448600982828</v>
      </c>
      <c r="Q12">
        <v>106</v>
      </c>
      <c r="R12">
        <v>111.67857618522631</v>
      </c>
      <c r="S12">
        <v>249.73366830635061</v>
      </c>
      <c r="T12">
        <v>2.8869286378224688</v>
      </c>
      <c r="U12">
        <v>364.29917312939932</v>
      </c>
      <c r="V12">
        <v>24.438515529755769</v>
      </c>
      <c r="W12" t="s">
        <v>65</v>
      </c>
      <c r="X12">
        <v>0.99978448600982828</v>
      </c>
      <c r="Y12">
        <v>168</v>
      </c>
      <c r="Z12">
        <v>147.70883858871429</v>
      </c>
      <c r="AA12">
        <v>13.45625774065654</v>
      </c>
      <c r="AB12">
        <v>161.1650963293709</v>
      </c>
      <c r="AC12">
        <v>55.241061512507727</v>
      </c>
    </row>
    <row r="13" spans="1:29">
      <c r="A13" s="1">
        <v>10</v>
      </c>
      <c r="B13" t="s">
        <v>15</v>
      </c>
      <c r="C13">
        <v>48842</v>
      </c>
      <c r="D13">
        <v>15</v>
      </c>
      <c r="E13">
        <f t="shared" si="0"/>
        <v>732630</v>
      </c>
      <c r="F13">
        <v>2</v>
      </c>
      <c r="G13">
        <f t="shared" si="1"/>
        <v>97684</v>
      </c>
      <c r="H13">
        <f t="shared" si="2"/>
        <v>1465260</v>
      </c>
      <c r="I13">
        <v>6465</v>
      </c>
      <c r="J13">
        <v>3620</v>
      </c>
      <c r="K13">
        <v>6</v>
      </c>
      <c r="L13">
        <v>9</v>
      </c>
      <c r="M13">
        <v>8778.8079999999936</v>
      </c>
      <c r="N13">
        <v>0.86530343901745044</v>
      </c>
      <c r="O13" t="s">
        <v>65</v>
      </c>
      <c r="P13">
        <v>0.85964735215934829</v>
      </c>
      <c r="Q13">
        <v>148</v>
      </c>
      <c r="R13">
        <v>157.96668335215239</v>
      </c>
      <c r="S13">
        <v>268.41512672106433</v>
      </c>
      <c r="T13">
        <v>4.4580597082773847</v>
      </c>
      <c r="U13">
        <v>430.83986978149409</v>
      </c>
      <c r="V13">
        <v>20.37603438245462</v>
      </c>
      <c r="W13" t="s">
        <v>65</v>
      </c>
      <c r="X13">
        <v>0.85964735215934829</v>
      </c>
      <c r="Y13">
        <v>168</v>
      </c>
      <c r="Z13">
        <v>192.00433411026</v>
      </c>
      <c r="AA13">
        <v>33.461656173070267</v>
      </c>
      <c r="AB13">
        <v>225.46599028333031</v>
      </c>
      <c r="AC13">
        <v>38.936284753936363</v>
      </c>
    </row>
    <row r="14" spans="1:29">
      <c r="A14" s="1">
        <v>12</v>
      </c>
      <c r="B14" t="s">
        <v>13</v>
      </c>
      <c r="C14">
        <v>32769</v>
      </c>
      <c r="D14">
        <v>10</v>
      </c>
      <c r="E14">
        <f t="shared" si="0"/>
        <v>327690</v>
      </c>
      <c r="F14">
        <v>2</v>
      </c>
      <c r="G14">
        <f t="shared" si="1"/>
        <v>65538</v>
      </c>
      <c r="H14">
        <f t="shared" si="2"/>
        <v>655380</v>
      </c>
      <c r="I14">
        <v>0</v>
      </c>
      <c r="J14">
        <v>0</v>
      </c>
      <c r="K14">
        <v>0</v>
      </c>
      <c r="L14">
        <v>10</v>
      </c>
      <c r="M14">
        <v>7364.0210000000006</v>
      </c>
      <c r="N14">
        <v>0.94480267525802508</v>
      </c>
      <c r="O14" t="s">
        <v>65</v>
      </c>
      <c r="P14">
        <v>0.93713533541513616</v>
      </c>
      <c r="Q14">
        <v>139</v>
      </c>
      <c r="R14">
        <v>135.47724599901841</v>
      </c>
      <c r="S14">
        <v>270.37396627171842</v>
      </c>
      <c r="T14">
        <v>1.861241658528646</v>
      </c>
      <c r="U14">
        <v>407.71245392926528</v>
      </c>
      <c r="V14">
        <v>18.061800489610739</v>
      </c>
      <c r="W14" t="s">
        <v>65</v>
      </c>
      <c r="X14">
        <v>0.93713533541513616</v>
      </c>
      <c r="Y14">
        <v>168</v>
      </c>
      <c r="Z14">
        <v>254.48511482238769</v>
      </c>
      <c r="AA14">
        <v>10.555381933848061</v>
      </c>
      <c r="AB14">
        <v>265.04049675623583</v>
      </c>
      <c r="AC14">
        <v>27.784512518375141</v>
      </c>
    </row>
    <row r="15" spans="1:29">
      <c r="A15" s="1">
        <v>11</v>
      </c>
      <c r="B15" t="s">
        <v>17</v>
      </c>
      <c r="C15">
        <v>45211</v>
      </c>
      <c r="D15">
        <v>17</v>
      </c>
      <c r="E15">
        <f t="shared" si="0"/>
        <v>768587</v>
      </c>
      <c r="F15">
        <v>2</v>
      </c>
      <c r="G15">
        <f t="shared" si="1"/>
        <v>90422</v>
      </c>
      <c r="H15">
        <f t="shared" si="2"/>
        <v>1537174</v>
      </c>
      <c r="I15">
        <v>0</v>
      </c>
      <c r="J15">
        <v>0</v>
      </c>
      <c r="K15">
        <v>7</v>
      </c>
      <c r="L15">
        <v>10</v>
      </c>
      <c r="M15">
        <v>7192.0729999999958</v>
      </c>
      <c r="N15">
        <v>0.90646427781464267</v>
      </c>
      <c r="O15" t="s">
        <v>64</v>
      </c>
      <c r="P15">
        <v>0.9062430878124309</v>
      </c>
      <c r="Q15">
        <v>103</v>
      </c>
      <c r="R15">
        <v>103.0557855091095</v>
      </c>
      <c r="S15">
        <v>277.86319443194071</v>
      </c>
      <c r="T15">
        <v>5.6646162668863926</v>
      </c>
      <c r="U15">
        <v>386.58359620793652</v>
      </c>
      <c r="V15">
        <v>18.604185667856189</v>
      </c>
      <c r="W15" t="s">
        <v>65</v>
      </c>
      <c r="X15">
        <v>0.9062430878124309</v>
      </c>
      <c r="Y15">
        <v>168</v>
      </c>
      <c r="Z15">
        <v>184.23297649892169</v>
      </c>
      <c r="AA15">
        <v>18.879621267318729</v>
      </c>
      <c r="AB15">
        <v>203.11259776624041</v>
      </c>
      <c r="AC15">
        <v>35.409290605781422</v>
      </c>
    </row>
    <row r="16" spans="1:29">
      <c r="A16" s="1">
        <v>13</v>
      </c>
      <c r="B16" t="s">
        <v>11</v>
      </c>
      <c r="C16">
        <v>44819</v>
      </c>
      <c r="D16">
        <v>7</v>
      </c>
      <c r="E16">
        <f t="shared" si="0"/>
        <v>313733</v>
      </c>
      <c r="F16">
        <v>3</v>
      </c>
      <c r="G16">
        <f t="shared" si="1"/>
        <v>134457</v>
      </c>
      <c r="H16">
        <f t="shared" si="2"/>
        <v>941199</v>
      </c>
      <c r="I16">
        <v>0</v>
      </c>
      <c r="J16">
        <v>0</v>
      </c>
      <c r="K16">
        <v>6</v>
      </c>
      <c r="L16">
        <v>1</v>
      </c>
      <c r="M16">
        <v>3277.91</v>
      </c>
      <c r="N16">
        <v>0.82155958366139659</v>
      </c>
      <c r="O16" t="s">
        <v>64</v>
      </c>
      <c r="P16">
        <v>0.81589767991722562</v>
      </c>
      <c r="Q16">
        <v>106</v>
      </c>
      <c r="R16">
        <v>92.840796302795411</v>
      </c>
      <c r="S16">
        <v>221.09402220916749</v>
      </c>
      <c r="T16">
        <v>3.9159980614980059</v>
      </c>
      <c r="U16">
        <v>317.85081657346092</v>
      </c>
      <c r="V16">
        <v>10.312731096106591</v>
      </c>
      <c r="W16" t="s">
        <v>65</v>
      </c>
      <c r="X16">
        <v>0.81589767991722562</v>
      </c>
      <c r="Y16">
        <v>168</v>
      </c>
      <c r="Z16">
        <v>110.6136873588562</v>
      </c>
      <c r="AA16">
        <v>24.618875106175739</v>
      </c>
      <c r="AB16">
        <v>135.23256246503189</v>
      </c>
      <c r="AC16">
        <v>24.23905855401944</v>
      </c>
    </row>
    <row r="17" spans="1:29">
      <c r="A17" s="1">
        <v>16</v>
      </c>
      <c r="B17" t="s">
        <v>21</v>
      </c>
      <c r="C17">
        <v>5124</v>
      </c>
      <c r="D17">
        <v>21</v>
      </c>
      <c r="E17">
        <f t="shared" si="0"/>
        <v>107604</v>
      </c>
      <c r="F17">
        <v>2</v>
      </c>
      <c r="G17">
        <f t="shared" si="1"/>
        <v>10248</v>
      </c>
      <c r="H17">
        <f t="shared" si="2"/>
        <v>215208</v>
      </c>
      <c r="I17">
        <v>0</v>
      </c>
      <c r="J17">
        <v>0</v>
      </c>
      <c r="K17">
        <v>20</v>
      </c>
      <c r="L17">
        <v>1</v>
      </c>
      <c r="M17">
        <v>2233.9049999999988</v>
      </c>
      <c r="N17">
        <v>0.93437339676820608</v>
      </c>
      <c r="O17" t="s">
        <v>65</v>
      </c>
      <c r="P17">
        <v>0.93437339676820608</v>
      </c>
      <c r="Q17">
        <v>123</v>
      </c>
      <c r="R17">
        <v>117.1468249632518</v>
      </c>
      <c r="S17">
        <v>335.14969553502402</v>
      </c>
      <c r="T17">
        <v>4.9381284713745126</v>
      </c>
      <c r="U17">
        <v>457.23464896965032</v>
      </c>
      <c r="V17">
        <v>4.8856861679970329</v>
      </c>
      <c r="W17" t="s">
        <v>65</v>
      </c>
      <c r="X17">
        <v>0.93437339676820608</v>
      </c>
      <c r="Y17">
        <v>168</v>
      </c>
      <c r="Z17">
        <v>136.6292953624725</v>
      </c>
      <c r="AA17">
        <v>37.934438705444343</v>
      </c>
      <c r="AB17">
        <v>174.5637340679169</v>
      </c>
      <c r="AC17">
        <v>12.79707387062918</v>
      </c>
    </row>
    <row r="18" spans="1:29">
      <c r="A18" s="1">
        <v>15</v>
      </c>
      <c r="B18" t="s">
        <v>26</v>
      </c>
      <c r="C18">
        <v>3196</v>
      </c>
      <c r="D18">
        <v>37</v>
      </c>
      <c r="E18">
        <f t="shared" si="0"/>
        <v>118252</v>
      </c>
      <c r="F18">
        <v>2</v>
      </c>
      <c r="G18">
        <f t="shared" si="1"/>
        <v>6392</v>
      </c>
      <c r="H18">
        <f t="shared" si="2"/>
        <v>236504</v>
      </c>
      <c r="I18">
        <v>0</v>
      </c>
      <c r="J18">
        <v>0</v>
      </c>
      <c r="K18">
        <v>0</v>
      </c>
      <c r="L18">
        <v>37</v>
      </c>
      <c r="M18">
        <v>1880.9799999999991</v>
      </c>
      <c r="N18">
        <v>0.99256651017214403</v>
      </c>
      <c r="O18" t="s">
        <v>64</v>
      </c>
      <c r="P18">
        <v>0.99139280125195617</v>
      </c>
      <c r="Q18">
        <v>101</v>
      </c>
      <c r="R18">
        <v>94.871199642181381</v>
      </c>
      <c r="S18">
        <v>233.17569042841589</v>
      </c>
      <c r="T18">
        <v>3.4416337807973232</v>
      </c>
      <c r="U18">
        <v>331.48852385139458</v>
      </c>
      <c r="V18">
        <v>5.6743442522409531</v>
      </c>
      <c r="W18" t="s">
        <v>65</v>
      </c>
      <c r="X18">
        <v>0.99139280125195617</v>
      </c>
      <c r="Y18">
        <v>168</v>
      </c>
      <c r="Z18">
        <v>224.4963955745697</v>
      </c>
      <c r="AA18">
        <v>13.182864745457969</v>
      </c>
      <c r="AB18">
        <v>237.67926032002771</v>
      </c>
      <c r="AC18">
        <v>7.9139425016188536</v>
      </c>
    </row>
    <row r="19" spans="1:29">
      <c r="A19" s="1">
        <v>19</v>
      </c>
      <c r="B19" t="s">
        <v>41</v>
      </c>
      <c r="C19">
        <v>1080</v>
      </c>
      <c r="D19">
        <v>857</v>
      </c>
      <c r="E19">
        <f t="shared" si="0"/>
        <v>925560</v>
      </c>
      <c r="F19">
        <v>9</v>
      </c>
      <c r="G19">
        <f t="shared" si="1"/>
        <v>9720</v>
      </c>
      <c r="H19">
        <f t="shared" si="2"/>
        <v>8330040</v>
      </c>
      <c r="I19">
        <v>0</v>
      </c>
      <c r="J19">
        <v>0</v>
      </c>
      <c r="K19">
        <v>856</v>
      </c>
      <c r="L19">
        <v>1</v>
      </c>
      <c r="M19">
        <v>1716.8750000000009</v>
      </c>
      <c r="N19">
        <v>0.93402777777777779</v>
      </c>
      <c r="O19" t="s">
        <v>64</v>
      </c>
      <c r="P19">
        <v>0.93402777777777779</v>
      </c>
      <c r="Q19">
        <v>94</v>
      </c>
      <c r="R19">
        <v>88.936334872822727</v>
      </c>
      <c r="S19">
        <v>298.39857340153372</v>
      </c>
      <c r="T19">
        <v>2.1759516398111982</v>
      </c>
      <c r="U19">
        <v>389.51085991416761</v>
      </c>
      <c r="V19">
        <v>4.4077718407603088</v>
      </c>
      <c r="W19" t="s">
        <v>64</v>
      </c>
      <c r="X19">
        <v>0.93402777777777779</v>
      </c>
      <c r="Y19">
        <v>168</v>
      </c>
      <c r="Z19">
        <v>156.84724948967829</v>
      </c>
      <c r="AA19">
        <v>25.309491554896042</v>
      </c>
      <c r="AB19">
        <v>182.15674104457429</v>
      </c>
      <c r="AC19">
        <v>9.4252619483342457</v>
      </c>
    </row>
    <row r="20" spans="1:29">
      <c r="A20" s="1">
        <v>17</v>
      </c>
      <c r="B20" t="s">
        <v>19</v>
      </c>
      <c r="C20">
        <v>2310</v>
      </c>
      <c r="D20">
        <v>20</v>
      </c>
      <c r="E20">
        <f t="shared" si="0"/>
        <v>46200</v>
      </c>
      <c r="F20">
        <v>7</v>
      </c>
      <c r="G20">
        <f t="shared" si="1"/>
        <v>16170</v>
      </c>
      <c r="H20">
        <f t="shared" si="2"/>
        <v>323400</v>
      </c>
      <c r="I20">
        <v>0</v>
      </c>
      <c r="J20">
        <v>0</v>
      </c>
      <c r="K20">
        <v>19</v>
      </c>
      <c r="L20">
        <v>1</v>
      </c>
      <c r="M20">
        <v>1437.891000000001</v>
      </c>
      <c r="N20">
        <v>0.91991341991341979</v>
      </c>
      <c r="O20" t="s">
        <v>65</v>
      </c>
      <c r="P20">
        <v>0.91233766233766234</v>
      </c>
      <c r="Q20">
        <v>133</v>
      </c>
      <c r="R20">
        <v>112.23864278803801</v>
      </c>
      <c r="S20">
        <v>201.88689864903131</v>
      </c>
      <c r="T20">
        <v>0.93017236391703284</v>
      </c>
      <c r="U20">
        <v>315.05571380098638</v>
      </c>
      <c r="V20">
        <v>4.5639261153291892</v>
      </c>
      <c r="W20" t="s">
        <v>65</v>
      </c>
      <c r="X20">
        <v>0.91233766233766234</v>
      </c>
      <c r="Y20">
        <v>168</v>
      </c>
      <c r="Z20">
        <v>115.8235650606527</v>
      </c>
      <c r="AA20">
        <v>5.7733941078186044</v>
      </c>
      <c r="AB20">
        <v>121.5969591684713</v>
      </c>
      <c r="AC20">
        <v>11.82505722045086</v>
      </c>
    </row>
    <row r="21" spans="1:29">
      <c r="A21" s="1">
        <v>20</v>
      </c>
      <c r="B21" t="s">
        <v>22</v>
      </c>
      <c r="C21">
        <v>2109</v>
      </c>
      <c r="D21">
        <v>22</v>
      </c>
      <c r="E21">
        <f t="shared" si="0"/>
        <v>46398</v>
      </c>
      <c r="F21">
        <v>2</v>
      </c>
      <c r="G21">
        <f t="shared" si="1"/>
        <v>4218</v>
      </c>
      <c r="H21">
        <f t="shared" si="2"/>
        <v>92796</v>
      </c>
      <c r="I21">
        <v>0</v>
      </c>
      <c r="J21">
        <v>0</v>
      </c>
      <c r="K21">
        <v>21</v>
      </c>
      <c r="L21">
        <v>1</v>
      </c>
      <c r="M21">
        <v>1248.575000000001</v>
      </c>
      <c r="N21">
        <v>0.86128792332214521</v>
      </c>
      <c r="O21" t="s">
        <v>64</v>
      </c>
      <c r="P21">
        <v>0.85832864526378538</v>
      </c>
      <c r="Q21">
        <v>109</v>
      </c>
      <c r="R21">
        <v>94.451935463319302</v>
      </c>
      <c r="S21">
        <v>217.98276945087031</v>
      </c>
      <c r="T21">
        <v>3.2620725631713858</v>
      </c>
      <c r="U21">
        <v>315.69677747736102</v>
      </c>
      <c r="V21">
        <v>3.9549817707263042</v>
      </c>
      <c r="W21" t="s">
        <v>65</v>
      </c>
      <c r="X21">
        <v>0.85832864526378538</v>
      </c>
      <c r="Y21">
        <v>168</v>
      </c>
      <c r="Z21">
        <v>110.45292038073249</v>
      </c>
      <c r="AA21">
        <v>5.0686415036519374</v>
      </c>
      <c r="AB21">
        <v>115.5215618843844</v>
      </c>
      <c r="AC21">
        <v>10.80815546148512</v>
      </c>
    </row>
    <row r="22" spans="1:29">
      <c r="A22" s="1">
        <v>21</v>
      </c>
      <c r="B22" t="s">
        <v>9</v>
      </c>
      <c r="C22">
        <v>5404</v>
      </c>
      <c r="D22">
        <v>6</v>
      </c>
      <c r="E22">
        <f t="shared" si="0"/>
        <v>32424</v>
      </c>
      <c r="F22">
        <v>2</v>
      </c>
      <c r="G22">
        <f t="shared" si="1"/>
        <v>10808</v>
      </c>
      <c r="H22">
        <f t="shared" si="2"/>
        <v>64848</v>
      </c>
      <c r="I22">
        <v>0</v>
      </c>
      <c r="J22">
        <v>0</v>
      </c>
      <c r="K22">
        <v>5</v>
      </c>
      <c r="L22">
        <v>1</v>
      </c>
      <c r="M22">
        <v>1237.6120000000001</v>
      </c>
      <c r="N22">
        <v>0.8669905158454777</v>
      </c>
      <c r="O22" t="s">
        <v>65</v>
      </c>
      <c r="P22">
        <v>0.86490862826740689</v>
      </c>
      <c r="Q22">
        <v>120</v>
      </c>
      <c r="R22">
        <v>96.137394943873161</v>
      </c>
      <c r="S22">
        <v>217.91821941630039</v>
      </c>
      <c r="T22">
        <v>2.722229957580566</v>
      </c>
      <c r="U22">
        <v>316.77784431775422</v>
      </c>
      <c r="V22">
        <v>3.906876766162263</v>
      </c>
      <c r="W22" t="s">
        <v>65</v>
      </c>
      <c r="X22">
        <v>0.86490862826740689</v>
      </c>
      <c r="Y22">
        <v>168</v>
      </c>
      <c r="Z22">
        <v>104.68149660873419</v>
      </c>
      <c r="AA22">
        <v>16.640446503957111</v>
      </c>
      <c r="AB22">
        <v>121.3219431126913</v>
      </c>
      <c r="AC22">
        <v>10.201056529818599</v>
      </c>
    </row>
    <row r="23" spans="1:29">
      <c r="A23" s="1">
        <v>23</v>
      </c>
      <c r="B23" t="s">
        <v>10</v>
      </c>
      <c r="C23">
        <v>1728</v>
      </c>
      <c r="D23">
        <v>7</v>
      </c>
      <c r="E23">
        <f t="shared" si="0"/>
        <v>12096</v>
      </c>
      <c r="F23">
        <v>4</v>
      </c>
      <c r="G23">
        <f t="shared" si="1"/>
        <v>6912</v>
      </c>
      <c r="H23">
        <f t="shared" si="2"/>
        <v>48384</v>
      </c>
      <c r="I23">
        <v>0</v>
      </c>
      <c r="J23">
        <v>0</v>
      </c>
      <c r="K23">
        <v>0</v>
      </c>
      <c r="L23">
        <v>7</v>
      </c>
      <c r="M23">
        <v>1105.412</v>
      </c>
      <c r="N23">
        <v>0.95875538369643809</v>
      </c>
      <c r="O23" t="s">
        <v>64</v>
      </c>
      <c r="P23">
        <v>0.9565830425351316</v>
      </c>
      <c r="Q23">
        <v>135</v>
      </c>
      <c r="R23">
        <v>119.2099490309552</v>
      </c>
      <c r="S23">
        <v>202.9234571925478</v>
      </c>
      <c r="T23">
        <v>3.007877111434937</v>
      </c>
      <c r="U23">
        <v>325.14128333493801</v>
      </c>
      <c r="V23">
        <v>3.399789742667902</v>
      </c>
      <c r="W23" t="s">
        <v>65</v>
      </c>
      <c r="X23">
        <v>0.9565830425351316</v>
      </c>
      <c r="Y23">
        <v>168</v>
      </c>
      <c r="Z23">
        <v>134.20109305781989</v>
      </c>
      <c r="AA23">
        <v>4.5017111301422119</v>
      </c>
      <c r="AB23">
        <v>138.7028041879621</v>
      </c>
      <c r="AC23">
        <v>7.969644207784067</v>
      </c>
    </row>
    <row r="24" spans="1:29">
      <c r="A24" s="1">
        <v>18</v>
      </c>
      <c r="B24" t="s">
        <v>18</v>
      </c>
      <c r="C24">
        <v>846</v>
      </c>
      <c r="D24">
        <v>19</v>
      </c>
      <c r="E24">
        <f t="shared" si="0"/>
        <v>16074</v>
      </c>
      <c r="F24">
        <v>4</v>
      </c>
      <c r="G24">
        <f t="shared" si="1"/>
        <v>3384</v>
      </c>
      <c r="H24">
        <f t="shared" si="2"/>
        <v>64296</v>
      </c>
      <c r="I24">
        <v>0</v>
      </c>
      <c r="J24">
        <v>0</v>
      </c>
      <c r="K24">
        <v>18</v>
      </c>
      <c r="L24">
        <v>1</v>
      </c>
      <c r="M24">
        <v>1074.691</v>
      </c>
      <c r="N24">
        <v>0.77365453949524732</v>
      </c>
      <c r="O24" t="s">
        <v>64</v>
      </c>
      <c r="P24">
        <v>0.77365453949524732</v>
      </c>
      <c r="Q24">
        <v>102</v>
      </c>
      <c r="R24">
        <v>65.978474932838921</v>
      </c>
      <c r="S24">
        <v>171.51292637656721</v>
      </c>
      <c r="T24">
        <v>2.3123822212219238</v>
      </c>
      <c r="U24">
        <v>239.80378353062801</v>
      </c>
      <c r="V24">
        <v>4.4815431357142836</v>
      </c>
      <c r="W24" t="s">
        <v>65</v>
      </c>
      <c r="X24">
        <v>0.77365453949524732</v>
      </c>
      <c r="Y24">
        <v>168</v>
      </c>
      <c r="Z24">
        <v>91.428019864699422</v>
      </c>
      <c r="AA24">
        <v>2.072654803593954</v>
      </c>
      <c r="AB24">
        <v>93.500674668293371</v>
      </c>
      <c r="AC24">
        <v>11.493938453520419</v>
      </c>
    </row>
    <row r="25" spans="1:29">
      <c r="A25" s="1">
        <v>24</v>
      </c>
      <c r="B25" t="s">
        <v>16</v>
      </c>
      <c r="C25">
        <v>690</v>
      </c>
      <c r="D25">
        <v>15</v>
      </c>
      <c r="E25">
        <f t="shared" si="0"/>
        <v>10350</v>
      </c>
      <c r="F25">
        <v>2</v>
      </c>
      <c r="G25">
        <f t="shared" si="1"/>
        <v>1380</v>
      </c>
      <c r="H25">
        <f t="shared" si="2"/>
        <v>20700</v>
      </c>
      <c r="I25">
        <v>0</v>
      </c>
      <c r="J25">
        <v>0</v>
      </c>
      <c r="K25">
        <v>6</v>
      </c>
      <c r="L25">
        <v>9</v>
      </c>
      <c r="M25">
        <v>923.21000000000015</v>
      </c>
      <c r="N25">
        <v>0.88768115942028991</v>
      </c>
      <c r="O25" t="s">
        <v>64</v>
      </c>
      <c r="P25">
        <v>0.875</v>
      </c>
      <c r="Q25">
        <v>103</v>
      </c>
      <c r="R25">
        <v>84.484846832210877</v>
      </c>
      <c r="S25">
        <v>186.0108567343818</v>
      </c>
      <c r="T25">
        <v>2.1714688936869302</v>
      </c>
      <c r="U25">
        <v>272.66717246027957</v>
      </c>
      <c r="V25">
        <v>3.3858494650084352</v>
      </c>
      <c r="W25" t="s">
        <v>65</v>
      </c>
      <c r="X25">
        <v>0.875</v>
      </c>
      <c r="Y25">
        <v>168</v>
      </c>
      <c r="Z25">
        <v>128.18342024612431</v>
      </c>
      <c r="AA25">
        <v>1.3292397658030191</v>
      </c>
      <c r="AB25">
        <v>129.5126600119273</v>
      </c>
      <c r="AC25">
        <v>7.1283378776636859</v>
      </c>
    </row>
    <row r="26" spans="1:29">
      <c r="A26" s="1">
        <v>22</v>
      </c>
      <c r="B26" t="s">
        <v>20</v>
      </c>
      <c r="C26">
        <v>1000</v>
      </c>
      <c r="D26">
        <v>21</v>
      </c>
      <c r="E26">
        <f t="shared" si="0"/>
        <v>21000</v>
      </c>
      <c r="F26">
        <v>2</v>
      </c>
      <c r="G26">
        <f t="shared" si="1"/>
        <v>2000</v>
      </c>
      <c r="H26">
        <f t="shared" si="2"/>
        <v>42000</v>
      </c>
      <c r="I26">
        <v>0</v>
      </c>
      <c r="J26">
        <v>0</v>
      </c>
      <c r="K26">
        <v>7</v>
      </c>
      <c r="L26">
        <v>14</v>
      </c>
      <c r="M26">
        <v>833.39599999999962</v>
      </c>
      <c r="N26">
        <v>0.75749298339481663</v>
      </c>
      <c r="O26" t="s">
        <v>64</v>
      </c>
      <c r="P26">
        <v>0.74499450874376949</v>
      </c>
      <c r="Q26">
        <v>97</v>
      </c>
      <c r="R26">
        <v>69.169916372299213</v>
      </c>
      <c r="S26">
        <v>160.54238941510519</v>
      </c>
      <c r="T26">
        <v>2.0270951588948569</v>
      </c>
      <c r="U26">
        <v>231.73940094629921</v>
      </c>
      <c r="V26">
        <v>3.5962637194920588</v>
      </c>
      <c r="W26" t="s">
        <v>65</v>
      </c>
      <c r="X26">
        <v>0.74499450874376949</v>
      </c>
      <c r="Y26">
        <v>168</v>
      </c>
      <c r="Z26">
        <v>117.29435959053041</v>
      </c>
      <c r="AA26">
        <v>2.1134274800618491</v>
      </c>
      <c r="AB26">
        <v>119.40778707059221</v>
      </c>
      <c r="AC26">
        <v>6.9794108110160966</v>
      </c>
    </row>
    <row r="27" spans="1:29">
      <c r="A27" s="1">
        <v>25</v>
      </c>
      <c r="B27" t="s">
        <v>8</v>
      </c>
      <c r="C27">
        <v>748</v>
      </c>
      <c r="D27">
        <v>5</v>
      </c>
      <c r="E27">
        <f t="shared" si="0"/>
        <v>3740</v>
      </c>
      <c r="F27">
        <v>2</v>
      </c>
      <c r="G27">
        <f t="shared" si="1"/>
        <v>1496</v>
      </c>
      <c r="H27">
        <f t="shared" si="2"/>
        <v>7480</v>
      </c>
      <c r="I27">
        <v>0</v>
      </c>
      <c r="J27">
        <v>0</v>
      </c>
      <c r="K27">
        <v>4</v>
      </c>
      <c r="L27">
        <v>1</v>
      </c>
      <c r="M27">
        <v>637.12599999999998</v>
      </c>
      <c r="N27">
        <v>0.78261306532663311</v>
      </c>
      <c r="O27" t="s">
        <v>64</v>
      </c>
      <c r="P27">
        <v>0.77756281407035177</v>
      </c>
      <c r="Q27">
        <v>97</v>
      </c>
      <c r="R27">
        <v>74.042959842258071</v>
      </c>
      <c r="S27">
        <v>157.23083385891391</v>
      </c>
      <c r="T27">
        <v>0.87065283457438158</v>
      </c>
      <c r="U27">
        <v>232.14444653574631</v>
      </c>
      <c r="V27">
        <v>2.7445239785302959</v>
      </c>
      <c r="W27" t="s">
        <v>65</v>
      </c>
      <c r="X27">
        <v>0.77756281407035177</v>
      </c>
      <c r="Y27">
        <v>168</v>
      </c>
      <c r="Z27">
        <v>93.414375581741368</v>
      </c>
      <c r="AA27">
        <v>1.0106324354807541</v>
      </c>
      <c r="AB27">
        <v>94.425008017222126</v>
      </c>
      <c r="AC27">
        <v>6.747428603699932</v>
      </c>
    </row>
    <row r="29" spans="1:29">
      <c r="B29" t="s">
        <v>66</v>
      </c>
      <c r="C29" s="4">
        <f>CORREL(C$2:C$27,$M$2:$M$27)</f>
        <v>0.7712348361841288</v>
      </c>
      <c r="D29" s="4">
        <f>CORREL(D$2:D$27,$M$2:$M$27)</f>
        <v>-5.2983147201197574E-2</v>
      </c>
      <c r="E29" s="4">
        <f>CORREL(E$2:E$27,$M$2:$M$27)</f>
        <v>0.9140360793703739</v>
      </c>
      <c r="F29" s="4">
        <f>CORREL(F$2:F$27,$M$2:$M$27)</f>
        <v>0.32646162187289285</v>
      </c>
      <c r="G29" s="4">
        <f t="shared" ref="G29:H29" si="3">CORREL(G$2:G$27,$M$2:$M$27)</f>
        <v>0.74596041556340686</v>
      </c>
      <c r="H29" s="4">
        <f t="shared" si="3"/>
        <v>0.89033163295185735</v>
      </c>
      <c r="I29" s="4">
        <f>CORREL(I$2:I$27,$M$2:$M$27)</f>
        <v>0.16245964718181985</v>
      </c>
      <c r="J29" s="4">
        <f>CORREL(J$2:J$27,$M$2:$M$27)</f>
        <v>0.15741391323762788</v>
      </c>
      <c r="K29" s="4">
        <f>CORREL(K$2:K$27,$M$2:$M$27)</f>
        <v>-8.2668997291623969E-2</v>
      </c>
      <c r="L29" s="4">
        <f>CORREL(L$2:L$27,$M$2:$M$27)</f>
        <v>0.45153739818481942</v>
      </c>
      <c r="M29" s="4"/>
      <c r="N29" s="4"/>
      <c r="O29" s="4"/>
      <c r="P29" s="4">
        <f>MEDIAN(P2:P27)</f>
        <v>0.86995431413370339</v>
      </c>
    </row>
    <row r="30" spans="1:29">
      <c r="B30" t="s">
        <v>67</v>
      </c>
      <c r="C30" s="4">
        <f>CORREL(C$2:C$27,$U$2:$U$27)</f>
        <v>0.22501020279531955</v>
      </c>
      <c r="D30" s="4">
        <f t="shared" ref="D30:L30" si="4">CORREL(D$2:D$27,$U$2:$U$27)</f>
        <v>0.39776403881101019</v>
      </c>
      <c r="E30" s="4">
        <f t="shared" si="4"/>
        <v>0.58124066877557512</v>
      </c>
      <c r="F30" s="4">
        <f t="shared" si="4"/>
        <v>0.48095219549045426</v>
      </c>
      <c r="G30" s="4">
        <f t="shared" si="4"/>
        <v>0.55495179398512251</v>
      </c>
      <c r="H30" s="4">
        <f t="shared" si="4"/>
        <v>0.65707999074223389</v>
      </c>
      <c r="I30" s="4">
        <f t="shared" si="4"/>
        <v>0.54324739193453175</v>
      </c>
      <c r="J30" s="4">
        <f t="shared" si="4"/>
        <v>0.54037976165637003</v>
      </c>
      <c r="K30" s="4">
        <f t="shared" si="4"/>
        <v>0.37597321117721466</v>
      </c>
      <c r="L30" s="4">
        <f t="shared" si="4"/>
        <v>0.29127283044653013</v>
      </c>
    </row>
    <row r="31" spans="1:29">
      <c r="B31" t="s">
        <v>68</v>
      </c>
      <c r="C31" s="4">
        <f>CORREL(C$2:C$27,$R$2:$R$27)</f>
        <v>0.41748631466295832</v>
      </c>
      <c r="D31" s="4">
        <f t="shared" ref="D31:L31" si="5">CORREL(D$2:D$27,$R$2:$R$27)</f>
        <v>3.8769346025095852E-2</v>
      </c>
      <c r="E31" s="4">
        <f t="shared" si="5"/>
        <v>0.73206773150474236</v>
      </c>
      <c r="F31" s="4">
        <f t="shared" si="5"/>
        <v>0.48820387256616715</v>
      </c>
      <c r="G31" s="4">
        <f t="shared" si="5"/>
        <v>0.70875979756617635</v>
      </c>
      <c r="H31" s="4">
        <f t="shared" si="5"/>
        <v>0.79577954986618504</v>
      </c>
      <c r="I31" s="4">
        <f t="shared" si="5"/>
        <v>0.58423762036734694</v>
      </c>
      <c r="J31" s="4">
        <f t="shared" si="5"/>
        <v>0.58455568190506335</v>
      </c>
      <c r="K31" s="4">
        <f t="shared" si="5"/>
        <v>6.1039932632765762E-3</v>
      </c>
      <c r="L31" s="4">
        <f t="shared" si="5"/>
        <v>0.48792567780635498</v>
      </c>
    </row>
    <row r="32" spans="1:29">
      <c r="B32" t="s">
        <v>69</v>
      </c>
      <c r="C32" s="4">
        <f>CORREL(C$2:C$27,$S$2:$S$27)</f>
        <v>7.0322191093042732E-2</v>
      </c>
      <c r="D32" s="4">
        <f t="shared" ref="D32:L32" si="6">CORREL(D$2:D$27,$S$2:$S$27)</f>
        <v>0.55435001885622037</v>
      </c>
      <c r="E32" s="4">
        <f t="shared" si="6"/>
        <v>0.39543133683535314</v>
      </c>
      <c r="F32" s="4">
        <f t="shared" si="6"/>
        <v>0.39452692700226111</v>
      </c>
      <c r="G32" s="4">
        <f t="shared" si="6"/>
        <v>0.36710637652747602</v>
      </c>
      <c r="H32" s="4">
        <f t="shared" si="6"/>
        <v>0.46276054467220523</v>
      </c>
      <c r="I32" s="4">
        <f t="shared" si="6"/>
        <v>0.43334469496282368</v>
      </c>
      <c r="J32" s="4">
        <f t="shared" si="6"/>
        <v>0.42892936713592694</v>
      </c>
      <c r="K32" s="4">
        <f t="shared" si="6"/>
        <v>0.54269582097822888</v>
      </c>
      <c r="L32" s="4">
        <f t="shared" si="6"/>
        <v>0.12434638703575923</v>
      </c>
    </row>
    <row r="33" spans="2:12">
      <c r="B33" t="s">
        <v>70</v>
      </c>
      <c r="C33" s="4">
        <f>CORREL(C$2:C$27,$T$2:$T$27)</f>
        <v>-4.6528941475782702E-2</v>
      </c>
      <c r="D33" s="4">
        <f t="shared" ref="D33:L33" si="7">CORREL(D$2:D$27,$T$2:$T$27)</f>
        <v>0.54268959965217256</v>
      </c>
      <c r="E33" s="4">
        <f t="shared" si="7"/>
        <v>0.16644348763253275</v>
      </c>
      <c r="F33" s="4">
        <f t="shared" si="7"/>
        <v>0.39324481287101043</v>
      </c>
      <c r="G33" s="4">
        <f t="shared" si="7"/>
        <v>0.28370024988216058</v>
      </c>
      <c r="H33" s="4">
        <f t="shared" si="7"/>
        <v>0.33245705722688335</v>
      </c>
      <c r="I33" s="4">
        <f t="shared" si="7"/>
        <v>0.17606060916349986</v>
      </c>
      <c r="J33" s="4">
        <f t="shared" si="7"/>
        <v>0.17316733218782956</v>
      </c>
      <c r="K33" s="4">
        <f t="shared" si="7"/>
        <v>0.54231667044479193</v>
      </c>
      <c r="L33" s="4">
        <f t="shared" si="7"/>
        <v>-4.4322143259776126E-2</v>
      </c>
    </row>
  </sheetData>
  <sortState xmlns:xlrd2="http://schemas.microsoft.com/office/spreadsheetml/2017/richdata2" ref="A1:AC27">
    <sortCondition descending="1" ref="M2:M27"/>
  </sortState>
  <conditionalFormatting sqref="C29:L29">
    <cfRule type="colorScale" priority="5">
      <colorScale>
        <cfvo type="min"/>
        <cfvo type="max"/>
        <color rgb="FFFCFCFF"/>
        <color rgb="FF63BE7B"/>
      </colorScale>
    </cfRule>
  </conditionalFormatting>
  <conditionalFormatting sqref="C30:L30">
    <cfRule type="colorScale" priority="4">
      <colorScale>
        <cfvo type="min"/>
        <cfvo type="max"/>
        <color rgb="FFFCFCFF"/>
        <color rgb="FF63BE7B"/>
      </colorScale>
    </cfRule>
  </conditionalFormatting>
  <conditionalFormatting sqref="C32:L32">
    <cfRule type="colorScale" priority="3">
      <colorScale>
        <cfvo type="min"/>
        <cfvo type="max"/>
        <color rgb="FFFCFCFF"/>
        <color rgb="FF63BE7B"/>
      </colorScale>
    </cfRule>
  </conditionalFormatting>
  <conditionalFormatting sqref="C33:L33">
    <cfRule type="colorScale" priority="2">
      <colorScale>
        <cfvo type="min"/>
        <cfvo type="max"/>
        <color rgb="FFFCFCFF"/>
        <color rgb="FF63BE7B"/>
      </colorScale>
    </cfRule>
  </conditionalFormatting>
  <conditionalFormatting sqref="C31:L31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803B3-C7A5-403E-B60F-B3A3D2BDE8E5}">
  <dimension ref="A1:AM27"/>
  <sheetViews>
    <sheetView workbookViewId="0">
      <selection activeCell="AD2" sqref="AD2"/>
    </sheetView>
  </sheetViews>
  <sheetFormatPr defaultRowHeight="15"/>
  <cols>
    <col min="2" max="2" width="9" bestFit="1" customWidth="1"/>
    <col min="3" max="3" width="7" bestFit="1" customWidth="1"/>
    <col min="10" max="10" width="11" bestFit="1" customWidth="1"/>
    <col min="11" max="11" width="12" bestFit="1" customWidth="1"/>
    <col min="12" max="12" width="5" bestFit="1" customWidth="1"/>
    <col min="13" max="13" width="14.7109375" customWidth="1"/>
    <col min="18" max="18" width="15.85546875" customWidth="1"/>
    <col min="20" max="20" width="18.7109375" customWidth="1"/>
    <col min="27" max="27" width="22.140625" customWidth="1"/>
    <col min="28" max="28" width="18.5703125" customWidth="1"/>
    <col min="30" max="30" width="15.7109375" customWidth="1"/>
    <col min="31" max="31" width="8.85546875" customWidth="1"/>
    <col min="32" max="32" width="15.28515625" customWidth="1"/>
    <col min="36" max="36" width="26.140625" customWidth="1"/>
  </cols>
  <sheetData>
    <row r="1" spans="1:39" s="8" customFormat="1" ht="142.5"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47</v>
      </c>
      <c r="K1" s="7" t="s">
        <v>48</v>
      </c>
      <c r="L1" s="7" t="s">
        <v>49</v>
      </c>
      <c r="M1" s="7" t="s">
        <v>50</v>
      </c>
      <c r="N1" s="7" t="s">
        <v>51</v>
      </c>
      <c r="O1" s="7" t="s">
        <v>52</v>
      </c>
      <c r="P1" s="7" t="s">
        <v>53</v>
      </c>
      <c r="Q1" s="7" t="s">
        <v>54</v>
      </c>
      <c r="R1" s="7" t="s">
        <v>55</v>
      </c>
      <c r="S1" s="7" t="s">
        <v>56</v>
      </c>
      <c r="T1" s="7" t="s">
        <v>57</v>
      </c>
      <c r="U1" s="7" t="s">
        <v>58</v>
      </c>
      <c r="V1" s="7" t="s">
        <v>59</v>
      </c>
      <c r="W1" s="7" t="s">
        <v>60</v>
      </c>
      <c r="X1" s="7" t="s">
        <v>61</v>
      </c>
      <c r="Y1" s="7" t="s">
        <v>62</v>
      </c>
      <c r="Z1" s="7" t="s">
        <v>63</v>
      </c>
      <c r="AA1" s="7" t="s">
        <v>71</v>
      </c>
      <c r="AB1" s="7" t="s">
        <v>72</v>
      </c>
      <c r="AC1" s="7" t="s">
        <v>73</v>
      </c>
      <c r="AD1" s="7" t="s">
        <v>74</v>
      </c>
      <c r="AE1" s="7" t="s">
        <v>75</v>
      </c>
      <c r="AF1" s="7" t="s">
        <v>76</v>
      </c>
      <c r="AG1" s="7" t="s">
        <v>77</v>
      </c>
      <c r="AH1" s="7" t="s">
        <v>78</v>
      </c>
      <c r="AI1" s="7" t="s">
        <v>79</v>
      </c>
      <c r="AJ1" s="7" t="s">
        <v>80</v>
      </c>
      <c r="AK1" s="7" t="s">
        <v>81</v>
      </c>
      <c r="AL1" s="7" t="s">
        <v>82</v>
      </c>
      <c r="AM1" s="7" t="s">
        <v>83</v>
      </c>
    </row>
    <row r="2" spans="1:39">
      <c r="A2" s="1">
        <v>0</v>
      </c>
      <c r="B2" t="s">
        <v>29</v>
      </c>
      <c r="C2">
        <v>581012</v>
      </c>
      <c r="D2">
        <v>55</v>
      </c>
      <c r="E2">
        <v>7</v>
      </c>
      <c r="F2">
        <v>0</v>
      </c>
      <c r="G2">
        <v>0</v>
      </c>
      <c r="H2">
        <v>10</v>
      </c>
      <c r="I2">
        <v>45</v>
      </c>
      <c r="J2">
        <v>264016.78800000012</v>
      </c>
      <c r="K2">
        <v>0.96474681066009171</v>
      </c>
      <c r="L2" t="s">
        <v>64</v>
      </c>
      <c r="M2">
        <v>0.96466935942254783</v>
      </c>
      <c r="N2">
        <v>103</v>
      </c>
      <c r="O2">
        <v>630.04853888638809</v>
      </c>
      <c r="P2">
        <v>426.51275165557871</v>
      </c>
      <c r="Q2">
        <v>3.3221563498179121</v>
      </c>
      <c r="R2">
        <v>1059.8834468917851</v>
      </c>
      <c r="S2">
        <v>249.09983147133391</v>
      </c>
      <c r="T2" t="s">
        <v>65</v>
      </c>
      <c r="U2">
        <v>0.96470593349732514</v>
      </c>
      <c r="V2">
        <v>168</v>
      </c>
      <c r="W2">
        <v>731.11278544807442</v>
      </c>
      <c r="X2">
        <v>71.425129413604736</v>
      </c>
      <c r="Y2">
        <v>802.53791486167916</v>
      </c>
      <c r="Z2">
        <v>328.97733940147168</v>
      </c>
      <c r="AA2">
        <v>2369.837</v>
      </c>
      <c r="AB2">
        <f>AA2/R2</f>
        <v>2.2359411376314875</v>
      </c>
      <c r="AC2">
        <v>0.96463063406066318</v>
      </c>
      <c r="AD2">
        <v>432</v>
      </c>
      <c r="AE2">
        <v>184</v>
      </c>
      <c r="AF2">
        <v>1060</v>
      </c>
      <c r="AG2">
        <v>0.96463063406066318</v>
      </c>
      <c r="AH2">
        <v>180</v>
      </c>
      <c r="AI2">
        <v>112</v>
      </c>
      <c r="AJ2">
        <v>2302.4859999999999</v>
      </c>
      <c r="AK2">
        <v>0.96470593349732514</v>
      </c>
      <c r="AL2">
        <v>432</v>
      </c>
      <c r="AM2">
        <v>432</v>
      </c>
    </row>
    <row r="3" spans="1:39">
      <c r="A3" s="1">
        <v>1</v>
      </c>
      <c r="B3" t="s">
        <v>28</v>
      </c>
      <c r="C3">
        <v>130064</v>
      </c>
      <c r="D3">
        <v>51</v>
      </c>
      <c r="E3">
        <v>2</v>
      </c>
      <c r="F3">
        <v>0</v>
      </c>
      <c r="G3">
        <v>0</v>
      </c>
      <c r="H3">
        <v>50</v>
      </c>
      <c r="I3">
        <v>1</v>
      </c>
      <c r="J3">
        <v>78598.068000000014</v>
      </c>
      <c r="K3">
        <v>0.93522408185034056</v>
      </c>
      <c r="L3" t="s">
        <v>65</v>
      </c>
      <c r="M3">
        <v>0.92252837660224352</v>
      </c>
      <c r="N3">
        <v>121</v>
      </c>
      <c r="O3">
        <v>158.57886758677159</v>
      </c>
      <c r="P3">
        <v>430.88937560335802</v>
      </c>
      <c r="Q3">
        <v>4.5848126411437988</v>
      </c>
      <c r="R3">
        <v>594.05305583127335</v>
      </c>
      <c r="S3">
        <v>132.30816208834369</v>
      </c>
      <c r="T3" t="s">
        <v>65</v>
      </c>
      <c r="U3">
        <v>0.92252837660224352</v>
      </c>
      <c r="V3">
        <v>168</v>
      </c>
      <c r="W3">
        <v>171.40613089179979</v>
      </c>
      <c r="X3">
        <v>30.075407346089669</v>
      </c>
      <c r="Y3">
        <v>201.48153823788951</v>
      </c>
      <c r="Z3">
        <v>390.10059525751268</v>
      </c>
      <c r="AA3">
        <v>2013.6510000000001</v>
      </c>
      <c r="AB3">
        <f t="shared" ref="AB3:AB27" si="0">AA3/R3</f>
        <v>3.3896820835005177</v>
      </c>
      <c r="AC3">
        <v>0.92303774312555842</v>
      </c>
      <c r="AD3">
        <v>432</v>
      </c>
      <c r="AE3">
        <v>177</v>
      </c>
      <c r="AF3">
        <v>594</v>
      </c>
      <c r="AG3">
        <v>0.92303774312555842</v>
      </c>
      <c r="AH3">
        <v>107</v>
      </c>
      <c r="AI3">
        <v>71</v>
      </c>
      <c r="AJ3">
        <v>2450.909000000001</v>
      </c>
      <c r="AK3">
        <v>0.92303774312555842</v>
      </c>
      <c r="AL3">
        <v>432</v>
      </c>
      <c r="AM3">
        <v>432</v>
      </c>
    </row>
    <row r="4" spans="1:39">
      <c r="A4" s="1">
        <v>2</v>
      </c>
      <c r="B4" t="s">
        <v>12</v>
      </c>
      <c r="C4">
        <v>539383</v>
      </c>
      <c r="D4">
        <v>8</v>
      </c>
      <c r="E4">
        <v>2</v>
      </c>
      <c r="F4">
        <v>0</v>
      </c>
      <c r="G4">
        <v>0</v>
      </c>
      <c r="H4">
        <v>3</v>
      </c>
      <c r="I4">
        <v>5</v>
      </c>
      <c r="J4">
        <v>56967.567999999999</v>
      </c>
      <c r="K4">
        <v>0.65777532397835647</v>
      </c>
      <c r="L4" t="s">
        <v>64</v>
      </c>
      <c r="M4">
        <v>0.63727502910155109</v>
      </c>
      <c r="N4">
        <v>93</v>
      </c>
      <c r="O4">
        <v>351.79522684224452</v>
      </c>
      <c r="P4">
        <v>247.99265648905441</v>
      </c>
      <c r="Q4">
        <v>4.349192301432292</v>
      </c>
      <c r="R4">
        <v>604.13707563273113</v>
      </c>
      <c r="S4">
        <v>94.295765477290288</v>
      </c>
      <c r="T4" t="s">
        <v>64</v>
      </c>
      <c r="U4">
        <v>0.64415094185459176</v>
      </c>
      <c r="V4">
        <v>168</v>
      </c>
      <c r="W4">
        <v>618.7971343294779</v>
      </c>
      <c r="X4">
        <v>54.408253828684487</v>
      </c>
      <c r="Y4">
        <v>673.20538815816235</v>
      </c>
      <c r="Z4">
        <v>84.621378560054069</v>
      </c>
      <c r="AA4">
        <v>1448.218000000001</v>
      </c>
      <c r="AB4">
        <f t="shared" si="0"/>
        <v>2.3971678918782433</v>
      </c>
      <c r="AC4">
        <v>0.64014868691008797</v>
      </c>
      <c r="AD4">
        <v>432</v>
      </c>
      <c r="AE4">
        <v>162</v>
      </c>
      <c r="AF4">
        <v>604</v>
      </c>
      <c r="AG4">
        <v>0.64014868691008797</v>
      </c>
      <c r="AH4">
        <v>115</v>
      </c>
      <c r="AI4">
        <v>79</v>
      </c>
      <c r="AJ4">
        <v>956.8550000000007</v>
      </c>
      <c r="AK4">
        <v>0.64014868691008797</v>
      </c>
      <c r="AL4">
        <v>432</v>
      </c>
      <c r="AM4">
        <v>432</v>
      </c>
    </row>
    <row r="5" spans="1:39">
      <c r="A5" s="1">
        <v>3</v>
      </c>
      <c r="B5" t="s">
        <v>24</v>
      </c>
      <c r="C5">
        <v>65196</v>
      </c>
      <c r="D5">
        <v>28</v>
      </c>
      <c r="E5">
        <v>100</v>
      </c>
      <c r="F5">
        <v>0</v>
      </c>
      <c r="G5">
        <v>0</v>
      </c>
      <c r="H5">
        <v>27</v>
      </c>
      <c r="I5">
        <v>1</v>
      </c>
      <c r="J5">
        <v>112071.826</v>
      </c>
      <c r="K5">
        <v>0.351042948935395</v>
      </c>
      <c r="L5" t="s">
        <v>65</v>
      </c>
      <c r="M5">
        <v>0.31463295034733457</v>
      </c>
      <c r="N5">
        <v>148</v>
      </c>
      <c r="O5">
        <v>474.05389629809059</v>
      </c>
      <c r="P5">
        <v>719.22430172030158</v>
      </c>
      <c r="Q5">
        <v>18.705518960952759</v>
      </c>
      <c r="R5">
        <v>1211.983716979345</v>
      </c>
      <c r="S5">
        <v>92.469745616153347</v>
      </c>
      <c r="T5" t="s">
        <v>65</v>
      </c>
      <c r="U5">
        <v>0.31463295034733457</v>
      </c>
      <c r="V5">
        <v>168</v>
      </c>
      <c r="W5">
        <v>732.08456164169309</v>
      </c>
      <c r="X5">
        <v>112.5985956192017</v>
      </c>
      <c r="Y5">
        <v>844.68315726089475</v>
      </c>
      <c r="Z5">
        <v>132.67912948971559</v>
      </c>
      <c r="AA5">
        <v>6697.9679999999953</v>
      </c>
      <c r="AB5">
        <f t="shared" si="0"/>
        <v>5.5264504845770501</v>
      </c>
      <c r="AC5">
        <v>0.31463295034733457</v>
      </c>
      <c r="AD5">
        <v>432</v>
      </c>
      <c r="AE5">
        <v>169</v>
      </c>
      <c r="AF5">
        <v>1212</v>
      </c>
      <c r="AG5">
        <v>0.28458846029910467</v>
      </c>
      <c r="AH5">
        <v>69</v>
      </c>
      <c r="AI5">
        <v>55</v>
      </c>
      <c r="AJ5">
        <v>8716.1560000000045</v>
      </c>
      <c r="AK5">
        <v>0.31463295034733457</v>
      </c>
      <c r="AL5">
        <v>432</v>
      </c>
      <c r="AM5">
        <v>432</v>
      </c>
    </row>
    <row r="6" spans="1:39">
      <c r="A6" s="1">
        <v>4</v>
      </c>
      <c r="B6" t="s">
        <v>38</v>
      </c>
      <c r="C6">
        <v>50000</v>
      </c>
      <c r="D6">
        <v>231</v>
      </c>
      <c r="E6">
        <v>2</v>
      </c>
      <c r="F6">
        <v>8024152</v>
      </c>
      <c r="G6">
        <v>50000</v>
      </c>
      <c r="H6">
        <v>192</v>
      </c>
      <c r="I6">
        <v>39</v>
      </c>
      <c r="J6">
        <v>73037.92899999996</v>
      </c>
      <c r="K6">
        <v>0.98199999997750054</v>
      </c>
      <c r="L6" t="s">
        <v>65</v>
      </c>
      <c r="M6">
        <v>0.98199999997750054</v>
      </c>
      <c r="N6">
        <v>148</v>
      </c>
      <c r="O6">
        <v>242.37919547398889</v>
      </c>
      <c r="P6">
        <v>722.13496963119519</v>
      </c>
      <c r="Q6">
        <v>6.1879966259002677</v>
      </c>
      <c r="R6">
        <v>970.70216173108429</v>
      </c>
      <c r="S6">
        <v>75.242367720443809</v>
      </c>
      <c r="T6" t="s">
        <v>65</v>
      </c>
      <c r="U6">
        <v>0.98199999997750054</v>
      </c>
      <c r="V6">
        <v>168</v>
      </c>
      <c r="W6">
        <v>462.33860170173648</v>
      </c>
      <c r="X6">
        <v>42.334220886230462</v>
      </c>
      <c r="Y6">
        <v>504.67282258796689</v>
      </c>
      <c r="Z6">
        <v>144.72332515442531</v>
      </c>
      <c r="AA6">
        <v>5496.7889999999952</v>
      </c>
      <c r="AB6">
        <f t="shared" si="0"/>
        <v>5.6626936837117938</v>
      </c>
      <c r="AC6">
        <v>0.98199999997750054</v>
      </c>
      <c r="AD6">
        <v>432</v>
      </c>
      <c r="AE6">
        <v>148</v>
      </c>
      <c r="AF6">
        <v>971</v>
      </c>
      <c r="AG6">
        <v>0.98199999997750054</v>
      </c>
      <c r="AH6">
        <v>77</v>
      </c>
      <c r="AI6">
        <v>52</v>
      </c>
      <c r="AJ6">
        <v>5350.7329999999947</v>
      </c>
      <c r="AK6">
        <v>0.98199999997750054</v>
      </c>
      <c r="AL6">
        <v>432</v>
      </c>
      <c r="AM6">
        <v>432</v>
      </c>
    </row>
    <row r="7" spans="1:39">
      <c r="A7" s="1">
        <v>5</v>
      </c>
      <c r="B7" t="s">
        <v>27</v>
      </c>
      <c r="C7">
        <v>67557</v>
      </c>
      <c r="D7">
        <v>43</v>
      </c>
      <c r="E7">
        <v>3</v>
      </c>
      <c r="F7">
        <v>0</v>
      </c>
      <c r="G7">
        <v>0</v>
      </c>
      <c r="H7">
        <v>0</v>
      </c>
      <c r="I7">
        <v>43</v>
      </c>
      <c r="J7">
        <v>23569.77600000002</v>
      </c>
      <c r="K7">
        <v>0.82262929040614308</v>
      </c>
      <c r="L7" t="s">
        <v>64</v>
      </c>
      <c r="M7">
        <v>0.81850309926912768</v>
      </c>
      <c r="N7">
        <v>87</v>
      </c>
      <c r="O7">
        <v>131.91810873476661</v>
      </c>
      <c r="P7">
        <v>276.16386862309781</v>
      </c>
      <c r="Q7">
        <v>5.2309999465942374</v>
      </c>
      <c r="R7">
        <v>413.31297730445868</v>
      </c>
      <c r="S7">
        <v>57.026460078067707</v>
      </c>
      <c r="T7" t="s">
        <v>64</v>
      </c>
      <c r="U7">
        <v>0.81850309926912768</v>
      </c>
      <c r="V7">
        <v>168</v>
      </c>
      <c r="W7">
        <v>300.01019906552631</v>
      </c>
      <c r="X7">
        <v>45.704494158426932</v>
      </c>
      <c r="Y7">
        <v>345.71469322395319</v>
      </c>
      <c r="Z7">
        <v>68.176957653146559</v>
      </c>
      <c r="AA7">
        <v>1670.6649999999979</v>
      </c>
      <c r="AB7">
        <f t="shared" si="0"/>
        <v>4.0421305203038331</v>
      </c>
      <c r="AC7">
        <v>0.81850309926912768</v>
      </c>
      <c r="AD7">
        <v>432</v>
      </c>
      <c r="AE7">
        <v>174</v>
      </c>
      <c r="AF7">
        <v>413</v>
      </c>
      <c r="AG7">
        <v>0.81850309926912768</v>
      </c>
      <c r="AH7">
        <v>114</v>
      </c>
      <c r="AI7">
        <v>76</v>
      </c>
      <c r="AJ7">
        <v>1353.4099999999989</v>
      </c>
      <c r="AK7">
        <v>0.81850309926912768</v>
      </c>
      <c r="AL7">
        <v>432</v>
      </c>
      <c r="AM7">
        <v>432</v>
      </c>
    </row>
    <row r="8" spans="1:39">
      <c r="A8" s="1">
        <v>6</v>
      </c>
      <c r="B8" t="s">
        <v>23</v>
      </c>
      <c r="C8">
        <v>96320</v>
      </c>
      <c r="D8">
        <v>22</v>
      </c>
      <c r="E8">
        <v>2</v>
      </c>
      <c r="F8">
        <v>0</v>
      </c>
      <c r="G8">
        <v>0</v>
      </c>
      <c r="H8">
        <v>21</v>
      </c>
      <c r="I8">
        <v>1</v>
      </c>
      <c r="J8">
        <v>25762.816000000021</v>
      </c>
      <c r="K8">
        <v>0.52163354267737605</v>
      </c>
      <c r="L8" t="s">
        <v>65</v>
      </c>
      <c r="M8">
        <v>0.51860979521110162</v>
      </c>
      <c r="N8">
        <v>148</v>
      </c>
      <c r="O8">
        <v>93.244739158630296</v>
      </c>
      <c r="P8">
        <v>396.47655429140741</v>
      </c>
      <c r="Q8">
        <v>9.6564664840698224</v>
      </c>
      <c r="R8">
        <v>499.37775993410747</v>
      </c>
      <c r="S8">
        <v>51.589834524067321</v>
      </c>
      <c r="T8" t="s">
        <v>65</v>
      </c>
      <c r="U8">
        <v>0.51860979521110162</v>
      </c>
      <c r="V8">
        <v>168</v>
      </c>
      <c r="W8">
        <v>88.952903573989815</v>
      </c>
      <c r="X8">
        <v>67.283557573954255</v>
      </c>
      <c r="Y8">
        <v>156.23646114794411</v>
      </c>
      <c r="Z8">
        <v>164.89631044321081</v>
      </c>
      <c r="AA8">
        <v>1208.7959999999989</v>
      </c>
      <c r="AB8">
        <f t="shared" si="0"/>
        <v>2.4206043940753363</v>
      </c>
      <c r="AC8">
        <v>0.51860979521110162</v>
      </c>
      <c r="AD8">
        <v>432</v>
      </c>
      <c r="AE8">
        <v>186</v>
      </c>
      <c r="AF8">
        <v>499</v>
      </c>
      <c r="AG8">
        <v>0.51860979521110162</v>
      </c>
      <c r="AH8">
        <v>178</v>
      </c>
      <c r="AI8">
        <v>107</v>
      </c>
      <c r="AJ8">
        <v>1341.7590000000009</v>
      </c>
      <c r="AK8">
        <v>0.51860979521110162</v>
      </c>
      <c r="AL8">
        <v>432</v>
      </c>
      <c r="AM8">
        <v>432</v>
      </c>
    </row>
    <row r="9" spans="1:39">
      <c r="A9" s="1">
        <v>7</v>
      </c>
      <c r="B9" t="s">
        <v>25</v>
      </c>
      <c r="C9">
        <v>98050</v>
      </c>
      <c r="D9">
        <v>29</v>
      </c>
      <c r="E9">
        <v>2</v>
      </c>
      <c r="F9">
        <v>9</v>
      </c>
      <c r="G9">
        <v>1</v>
      </c>
      <c r="H9">
        <v>28</v>
      </c>
      <c r="I9">
        <v>1</v>
      </c>
      <c r="J9">
        <v>27120.651000000002</v>
      </c>
      <c r="K9">
        <v>0.71712135306782498</v>
      </c>
      <c r="L9" t="s">
        <v>65</v>
      </c>
      <c r="M9">
        <v>0.7160887268968098</v>
      </c>
      <c r="N9">
        <v>148</v>
      </c>
      <c r="O9">
        <v>214.03317742602039</v>
      </c>
      <c r="P9">
        <v>314.17878622055048</v>
      </c>
      <c r="Q9">
        <v>6.4318649768829346</v>
      </c>
      <c r="R9">
        <v>534.64382862345371</v>
      </c>
      <c r="S9">
        <v>50.726576363609183</v>
      </c>
      <c r="T9" t="s">
        <v>65</v>
      </c>
      <c r="U9">
        <v>0.7160887268968098</v>
      </c>
      <c r="V9">
        <v>168</v>
      </c>
      <c r="W9">
        <v>162.72800827407829</v>
      </c>
      <c r="X9">
        <v>43.760576725006111</v>
      </c>
      <c r="Y9">
        <v>206.48858499908451</v>
      </c>
      <c r="Z9">
        <v>131.34213206081219</v>
      </c>
      <c r="AA9">
        <v>1639.620000000001</v>
      </c>
      <c r="AB9">
        <f t="shared" si="0"/>
        <v>3.0667519425437435</v>
      </c>
      <c r="AC9">
        <v>0.71520905610526819</v>
      </c>
      <c r="AD9">
        <v>432</v>
      </c>
      <c r="AE9">
        <v>162</v>
      </c>
      <c r="AF9">
        <v>535</v>
      </c>
      <c r="AG9">
        <v>0.71520905610526819</v>
      </c>
      <c r="AH9">
        <v>123</v>
      </c>
      <c r="AI9">
        <v>86</v>
      </c>
      <c r="AJ9">
        <v>1721.9710000000009</v>
      </c>
      <c r="AK9">
        <v>0.7160887268968098</v>
      </c>
      <c r="AL9">
        <v>432</v>
      </c>
      <c r="AM9">
        <v>432</v>
      </c>
    </row>
    <row r="10" spans="1:39">
      <c r="A10" s="1">
        <v>8</v>
      </c>
      <c r="B10" t="s">
        <v>33</v>
      </c>
      <c r="C10">
        <v>34465</v>
      </c>
      <c r="D10">
        <v>119</v>
      </c>
      <c r="E10">
        <v>2</v>
      </c>
      <c r="F10">
        <v>0</v>
      </c>
      <c r="G10">
        <v>0</v>
      </c>
      <c r="H10">
        <v>89</v>
      </c>
      <c r="I10">
        <v>30</v>
      </c>
      <c r="J10">
        <v>14809.656999999999</v>
      </c>
      <c r="K10">
        <v>0.96253438542625025</v>
      </c>
      <c r="L10" t="s">
        <v>64</v>
      </c>
      <c r="M10">
        <v>0.9593790340781797</v>
      </c>
      <c r="N10">
        <v>113</v>
      </c>
      <c r="O10">
        <v>124.036417983373</v>
      </c>
      <c r="P10">
        <v>360.51493824386591</v>
      </c>
      <c r="Q10">
        <v>7.0174610614776611</v>
      </c>
      <c r="R10">
        <v>491.56881728871662</v>
      </c>
      <c r="S10">
        <v>30.127332082786982</v>
      </c>
      <c r="T10" t="s">
        <v>65</v>
      </c>
      <c r="U10">
        <v>0.9593790340781797</v>
      </c>
      <c r="V10">
        <v>168</v>
      </c>
      <c r="W10">
        <v>242.57697564887991</v>
      </c>
      <c r="X10">
        <v>39.493413130442292</v>
      </c>
      <c r="Y10">
        <v>282.07038877932217</v>
      </c>
      <c r="Z10">
        <v>52.503409039459079</v>
      </c>
      <c r="AA10">
        <v>1675.521</v>
      </c>
      <c r="AB10">
        <f t="shared" si="0"/>
        <v>3.4085176705094056</v>
      </c>
      <c r="AC10">
        <v>0.9593790340781797</v>
      </c>
      <c r="AD10">
        <v>432</v>
      </c>
      <c r="AE10">
        <v>186</v>
      </c>
      <c r="AF10">
        <v>492</v>
      </c>
      <c r="AG10">
        <v>0.9593790340781797</v>
      </c>
      <c r="AH10">
        <v>121</v>
      </c>
      <c r="AI10">
        <v>80</v>
      </c>
      <c r="AJ10">
        <v>1846.6109999999981</v>
      </c>
      <c r="AK10">
        <v>0.9593790340781797</v>
      </c>
      <c r="AL10">
        <v>432</v>
      </c>
      <c r="AM10">
        <v>432</v>
      </c>
    </row>
    <row r="11" spans="1:39">
      <c r="A11" s="1">
        <v>9</v>
      </c>
      <c r="B11" t="s">
        <v>14</v>
      </c>
      <c r="C11">
        <v>58000</v>
      </c>
      <c r="D11">
        <v>10</v>
      </c>
      <c r="E11">
        <v>7</v>
      </c>
      <c r="F11">
        <v>0</v>
      </c>
      <c r="G11">
        <v>0</v>
      </c>
      <c r="H11">
        <v>9</v>
      </c>
      <c r="I11">
        <v>1</v>
      </c>
      <c r="J11">
        <v>8902.9310000000096</v>
      </c>
      <c r="K11">
        <v>0.99987069104851278</v>
      </c>
      <c r="L11" t="s">
        <v>65</v>
      </c>
      <c r="M11">
        <v>0.99967672971147259</v>
      </c>
      <c r="N11">
        <v>123</v>
      </c>
      <c r="O11">
        <v>126.22871378517129</v>
      </c>
      <c r="P11">
        <v>228.45428234227481</v>
      </c>
      <c r="Q11">
        <v>1.93513560295105</v>
      </c>
      <c r="R11">
        <v>356.61813173039712</v>
      </c>
      <c r="S11">
        <v>24.964885988272229</v>
      </c>
      <c r="T11" t="s">
        <v>65</v>
      </c>
      <c r="U11">
        <v>0.99967672971147259</v>
      </c>
      <c r="V11">
        <v>168</v>
      </c>
      <c r="W11">
        <v>147.74683858871441</v>
      </c>
      <c r="X11">
        <v>13.45625774065654</v>
      </c>
      <c r="Y11">
        <v>161.20309632937091</v>
      </c>
      <c r="Z11">
        <v>55.228039676170383</v>
      </c>
      <c r="AA11">
        <v>558.57700000000034</v>
      </c>
      <c r="AB11">
        <f t="shared" si="0"/>
        <v>1.5663168815608173</v>
      </c>
      <c r="AC11">
        <v>0.99827586578325844</v>
      </c>
      <c r="AD11">
        <v>432</v>
      </c>
      <c r="AE11">
        <v>171</v>
      </c>
      <c r="AF11">
        <v>357</v>
      </c>
      <c r="AG11">
        <v>0.99827586578325844</v>
      </c>
      <c r="AH11">
        <v>274</v>
      </c>
      <c r="AI11">
        <v>125</v>
      </c>
      <c r="AJ11">
        <v>860.63399999999945</v>
      </c>
      <c r="AK11">
        <v>0.99967672971147259</v>
      </c>
      <c r="AL11">
        <v>432</v>
      </c>
      <c r="AM11">
        <v>432</v>
      </c>
    </row>
    <row r="12" spans="1:39">
      <c r="A12" s="1">
        <v>10</v>
      </c>
      <c r="B12" t="s">
        <v>15</v>
      </c>
      <c r="C12">
        <v>48842</v>
      </c>
      <c r="D12">
        <v>15</v>
      </c>
      <c r="E12">
        <v>2</v>
      </c>
      <c r="F12">
        <v>6465</v>
      </c>
      <c r="G12">
        <v>3620</v>
      </c>
      <c r="H12">
        <v>6</v>
      </c>
      <c r="I12">
        <v>9</v>
      </c>
      <c r="J12">
        <v>8778.8079999999936</v>
      </c>
      <c r="K12">
        <v>0.86530343901745044</v>
      </c>
      <c r="L12" t="s">
        <v>64</v>
      </c>
      <c r="M12">
        <v>0.86476601885431048</v>
      </c>
      <c r="N12">
        <v>97</v>
      </c>
      <c r="O12">
        <v>98.528064222971608</v>
      </c>
      <c r="P12">
        <v>280.8753713766734</v>
      </c>
      <c r="Q12">
        <v>6.3613650004068996</v>
      </c>
      <c r="R12">
        <v>385.76480060005201</v>
      </c>
      <c r="S12">
        <v>22.756892247153381</v>
      </c>
      <c r="T12" t="s">
        <v>65</v>
      </c>
      <c r="U12">
        <v>0.86476601885431048</v>
      </c>
      <c r="V12">
        <v>168</v>
      </c>
      <c r="W12">
        <v>170.49233411026</v>
      </c>
      <c r="X12">
        <v>33.461656173070267</v>
      </c>
      <c r="Y12">
        <v>203.95399028333031</v>
      </c>
      <c r="Z12">
        <v>43.043080391830458</v>
      </c>
      <c r="AA12">
        <v>1156.178000000001</v>
      </c>
      <c r="AB12">
        <f t="shared" si="0"/>
        <v>2.9971060039733577</v>
      </c>
      <c r="AC12">
        <v>0.86479161066493127</v>
      </c>
      <c r="AD12">
        <v>432</v>
      </c>
      <c r="AE12">
        <v>166</v>
      </c>
      <c r="AF12">
        <v>386</v>
      </c>
      <c r="AG12">
        <v>0.86476601885431048</v>
      </c>
      <c r="AH12">
        <v>171</v>
      </c>
      <c r="AI12">
        <v>98</v>
      </c>
      <c r="AJ12">
        <v>959.40699999999947</v>
      </c>
      <c r="AK12">
        <v>0.86476601885431048</v>
      </c>
      <c r="AL12">
        <v>432</v>
      </c>
      <c r="AM12">
        <v>432</v>
      </c>
    </row>
    <row r="13" spans="1:39">
      <c r="A13" s="1">
        <v>11</v>
      </c>
      <c r="B13" t="s">
        <v>17</v>
      </c>
      <c r="C13">
        <v>45211</v>
      </c>
      <c r="D13">
        <v>17</v>
      </c>
      <c r="E13">
        <v>2</v>
      </c>
      <c r="F13">
        <v>0</v>
      </c>
      <c r="G13">
        <v>0</v>
      </c>
      <c r="H13">
        <v>7</v>
      </c>
      <c r="I13">
        <v>10</v>
      </c>
      <c r="J13">
        <v>7192.0729999999958</v>
      </c>
      <c r="K13">
        <v>0.90646427781464267</v>
      </c>
      <c r="L13" t="s">
        <v>64</v>
      </c>
      <c r="M13">
        <v>0.90580070780800703</v>
      </c>
      <c r="N13">
        <v>103</v>
      </c>
      <c r="O13">
        <v>105.2227855091095</v>
      </c>
      <c r="P13">
        <v>277.86319443194071</v>
      </c>
      <c r="Q13">
        <v>5.6646162668863926</v>
      </c>
      <c r="R13">
        <v>388.75059620793661</v>
      </c>
      <c r="S13">
        <v>18.50048095142488</v>
      </c>
      <c r="T13" t="s">
        <v>65</v>
      </c>
      <c r="U13">
        <v>0.90320172528201725</v>
      </c>
      <c r="V13">
        <v>168</v>
      </c>
      <c r="W13">
        <v>179.73297649892169</v>
      </c>
      <c r="X13">
        <v>18.879621267318729</v>
      </c>
      <c r="Y13">
        <v>198.61259776624041</v>
      </c>
      <c r="Z13">
        <v>36.211565031060097</v>
      </c>
      <c r="AA13">
        <v>1053.6280000000011</v>
      </c>
      <c r="AB13">
        <f t="shared" si="0"/>
        <v>2.7102929494580938</v>
      </c>
      <c r="AC13">
        <v>0.90320172528201725</v>
      </c>
      <c r="AD13">
        <v>432</v>
      </c>
      <c r="AE13">
        <v>151</v>
      </c>
      <c r="AF13">
        <v>389</v>
      </c>
      <c r="AG13">
        <v>0.90320172528201725</v>
      </c>
      <c r="AH13">
        <v>158</v>
      </c>
      <c r="AI13">
        <v>94</v>
      </c>
      <c r="AJ13">
        <v>984.41699999999844</v>
      </c>
      <c r="AK13">
        <v>0.90320172528201725</v>
      </c>
      <c r="AL13">
        <v>432</v>
      </c>
      <c r="AM13">
        <v>432</v>
      </c>
    </row>
    <row r="14" spans="1:39">
      <c r="A14" s="1">
        <v>12</v>
      </c>
      <c r="B14" t="s">
        <v>13</v>
      </c>
      <c r="C14">
        <v>32769</v>
      </c>
      <c r="D14">
        <v>10</v>
      </c>
      <c r="E14">
        <v>2</v>
      </c>
      <c r="F14">
        <v>0</v>
      </c>
      <c r="G14">
        <v>0</v>
      </c>
      <c r="H14">
        <v>0</v>
      </c>
      <c r="I14">
        <v>10</v>
      </c>
      <c r="J14">
        <v>7364.0210000000006</v>
      </c>
      <c r="K14">
        <v>0.94480267525802508</v>
      </c>
      <c r="L14" t="s">
        <v>65</v>
      </c>
      <c r="M14">
        <v>0.94293343198005497</v>
      </c>
      <c r="N14">
        <v>139</v>
      </c>
      <c r="O14">
        <v>139.76624599901839</v>
      </c>
      <c r="P14">
        <v>270.37396627171842</v>
      </c>
      <c r="Q14">
        <v>1.861241658528646</v>
      </c>
      <c r="R14">
        <v>412.00145392926538</v>
      </c>
      <c r="S14">
        <v>17.873774302904021</v>
      </c>
      <c r="T14" t="s">
        <v>65</v>
      </c>
      <c r="U14">
        <v>0.93564763752791524</v>
      </c>
      <c r="V14">
        <v>168</v>
      </c>
      <c r="W14">
        <v>173.60311482238771</v>
      </c>
      <c r="X14">
        <v>10.555381933848061</v>
      </c>
      <c r="Y14">
        <v>184.15849675623579</v>
      </c>
      <c r="Z14">
        <v>39.987408290737193</v>
      </c>
      <c r="AA14">
        <v>1834.828</v>
      </c>
      <c r="AB14">
        <f t="shared" si="0"/>
        <v>4.4534503033938639</v>
      </c>
      <c r="AC14">
        <v>0.94293343198005497</v>
      </c>
      <c r="AD14">
        <v>432</v>
      </c>
      <c r="AE14">
        <v>114</v>
      </c>
      <c r="AF14">
        <v>412</v>
      </c>
      <c r="AG14">
        <v>0.94293343198005497</v>
      </c>
      <c r="AH14">
        <v>114</v>
      </c>
      <c r="AI14">
        <v>68</v>
      </c>
      <c r="AJ14">
        <v>1542.2270000000001</v>
      </c>
      <c r="AK14">
        <v>0.94293343198005497</v>
      </c>
      <c r="AL14">
        <v>432</v>
      </c>
      <c r="AM14">
        <v>432</v>
      </c>
    </row>
    <row r="15" spans="1:39">
      <c r="A15" s="1">
        <v>13</v>
      </c>
      <c r="B15" t="s">
        <v>11</v>
      </c>
      <c r="C15">
        <v>44819</v>
      </c>
      <c r="D15">
        <v>7</v>
      </c>
      <c r="E15">
        <v>3</v>
      </c>
      <c r="F15">
        <v>0</v>
      </c>
      <c r="G15">
        <v>0</v>
      </c>
      <c r="H15">
        <v>6</v>
      </c>
      <c r="I15">
        <v>1</v>
      </c>
      <c r="J15">
        <v>3277.91</v>
      </c>
      <c r="K15">
        <v>0.82155958366139659</v>
      </c>
      <c r="L15" t="s">
        <v>64</v>
      </c>
      <c r="M15">
        <v>0.81589767991722562</v>
      </c>
      <c r="N15">
        <v>106</v>
      </c>
      <c r="O15">
        <v>92.840796302795411</v>
      </c>
      <c r="P15">
        <v>221.09402220916749</v>
      </c>
      <c r="Q15">
        <v>3.9159980614980059</v>
      </c>
      <c r="R15">
        <v>317.85081657346092</v>
      </c>
      <c r="S15">
        <v>10.312731096106591</v>
      </c>
      <c r="T15" t="s">
        <v>65</v>
      </c>
      <c r="U15">
        <v>0.81589767991722562</v>
      </c>
      <c r="V15">
        <v>168</v>
      </c>
      <c r="W15">
        <v>110.6136873588562</v>
      </c>
      <c r="X15">
        <v>24.618875106175739</v>
      </c>
      <c r="Y15">
        <v>135.23256246503189</v>
      </c>
      <c r="Z15">
        <v>24.23905855401944</v>
      </c>
      <c r="AA15">
        <v>878.63799999999947</v>
      </c>
      <c r="AB15">
        <f t="shared" si="0"/>
        <v>2.7643093998373627</v>
      </c>
      <c r="AC15">
        <v>0.81589767991722562</v>
      </c>
      <c r="AD15">
        <v>432</v>
      </c>
      <c r="AE15">
        <v>164</v>
      </c>
      <c r="AF15">
        <v>318</v>
      </c>
      <c r="AG15">
        <v>0.81589767991722562</v>
      </c>
      <c r="AH15">
        <v>166</v>
      </c>
      <c r="AI15">
        <v>91</v>
      </c>
      <c r="AJ15">
        <v>673.87500000000045</v>
      </c>
      <c r="AK15">
        <v>0.81589767991722562</v>
      </c>
      <c r="AL15">
        <v>432</v>
      </c>
      <c r="AM15">
        <v>432</v>
      </c>
    </row>
    <row r="16" spans="1:39">
      <c r="A16" s="1">
        <v>14</v>
      </c>
      <c r="B16" t="s">
        <v>40</v>
      </c>
      <c r="C16">
        <v>8237</v>
      </c>
      <c r="D16">
        <v>801</v>
      </c>
      <c r="E16">
        <v>7</v>
      </c>
      <c r="F16">
        <v>0</v>
      </c>
      <c r="G16">
        <v>0</v>
      </c>
      <c r="H16">
        <v>800</v>
      </c>
      <c r="I16">
        <v>1</v>
      </c>
      <c r="J16">
        <v>10491.368</v>
      </c>
      <c r="K16">
        <v>0.68052650313296359</v>
      </c>
      <c r="L16" t="s">
        <v>64</v>
      </c>
      <c r="M16">
        <v>0.68052650313296359</v>
      </c>
      <c r="N16">
        <v>103</v>
      </c>
      <c r="O16">
        <v>141.53785226058949</v>
      </c>
      <c r="P16">
        <v>1053.707799168905</v>
      </c>
      <c r="Q16">
        <v>34.550238847732537</v>
      </c>
      <c r="R16">
        <v>1229.795890277227</v>
      </c>
      <c r="S16">
        <v>8.5309831354493983</v>
      </c>
      <c r="T16" t="s">
        <v>64</v>
      </c>
      <c r="U16">
        <v>0.68052650313296359</v>
      </c>
      <c r="V16">
        <v>168</v>
      </c>
      <c r="W16">
        <v>252.92501796722411</v>
      </c>
      <c r="X16">
        <v>204.12517229715979</v>
      </c>
      <c r="Y16">
        <v>457.0501902643839</v>
      </c>
      <c r="Z16">
        <v>22.954520583245341</v>
      </c>
      <c r="AA16">
        <v>9955.2309999999961</v>
      </c>
      <c r="AB16" s="6">
        <f t="shared" si="0"/>
        <v>8.0950270518108791</v>
      </c>
      <c r="AC16">
        <v>0.68052650313296359</v>
      </c>
      <c r="AD16">
        <v>432</v>
      </c>
      <c r="AE16">
        <v>151</v>
      </c>
      <c r="AF16">
        <v>1230</v>
      </c>
      <c r="AG16">
        <v>0.68052650313296359</v>
      </c>
      <c r="AH16">
        <v>69</v>
      </c>
      <c r="AI16">
        <v>54</v>
      </c>
      <c r="AJ16">
        <v>7376.4439999999968</v>
      </c>
      <c r="AK16">
        <v>0.68052650313296359</v>
      </c>
      <c r="AL16">
        <v>432</v>
      </c>
      <c r="AM16">
        <v>432</v>
      </c>
    </row>
    <row r="17" spans="1:39">
      <c r="A17" s="1">
        <v>15</v>
      </c>
      <c r="B17" t="s">
        <v>26</v>
      </c>
      <c r="C17">
        <v>3196</v>
      </c>
      <c r="D17">
        <v>37</v>
      </c>
      <c r="E17">
        <v>2</v>
      </c>
      <c r="F17">
        <v>0</v>
      </c>
      <c r="G17">
        <v>0</v>
      </c>
      <c r="H17">
        <v>0</v>
      </c>
      <c r="I17">
        <v>37</v>
      </c>
      <c r="J17">
        <v>1880.9799999999991</v>
      </c>
      <c r="K17">
        <v>0.99256651017214403</v>
      </c>
      <c r="L17" t="s">
        <v>64</v>
      </c>
      <c r="M17">
        <v>0.99178403755868538</v>
      </c>
      <c r="N17">
        <v>101</v>
      </c>
      <c r="O17">
        <v>96.72819964218138</v>
      </c>
      <c r="P17">
        <v>233.17569042841589</v>
      </c>
      <c r="Q17">
        <v>3.4416337807973232</v>
      </c>
      <c r="R17">
        <v>333.3455238513946</v>
      </c>
      <c r="S17">
        <v>5.6427336364610658</v>
      </c>
      <c r="T17" t="s">
        <v>65</v>
      </c>
      <c r="U17">
        <v>0.99178403755868538</v>
      </c>
      <c r="V17">
        <v>168</v>
      </c>
      <c r="W17">
        <v>225.70839557456969</v>
      </c>
      <c r="X17">
        <v>13.182864745457969</v>
      </c>
      <c r="Y17">
        <v>238.8912603200277</v>
      </c>
      <c r="Z17">
        <v>7.8737916049342607</v>
      </c>
      <c r="AA17">
        <v>915.72199999999839</v>
      </c>
      <c r="AB17">
        <f t="shared" si="0"/>
        <v>2.7470655355439155</v>
      </c>
      <c r="AC17">
        <v>0.99178403755868538</v>
      </c>
      <c r="AD17">
        <v>432</v>
      </c>
      <c r="AE17">
        <v>186</v>
      </c>
      <c r="AF17">
        <v>333</v>
      </c>
      <c r="AG17">
        <v>0.99178403755868538</v>
      </c>
      <c r="AH17">
        <v>172</v>
      </c>
      <c r="AI17">
        <v>95</v>
      </c>
      <c r="AJ17">
        <v>934.19899999999984</v>
      </c>
      <c r="AK17">
        <v>0.99178403755868538</v>
      </c>
      <c r="AL17">
        <v>432</v>
      </c>
      <c r="AM17">
        <v>432</v>
      </c>
    </row>
    <row r="18" spans="1:39">
      <c r="A18" s="1">
        <v>16</v>
      </c>
      <c r="B18" t="s">
        <v>21</v>
      </c>
      <c r="C18">
        <v>5124</v>
      </c>
      <c r="D18">
        <v>21</v>
      </c>
      <c r="E18">
        <v>2</v>
      </c>
      <c r="F18">
        <v>0</v>
      </c>
      <c r="G18">
        <v>0</v>
      </c>
      <c r="H18">
        <v>20</v>
      </c>
      <c r="I18">
        <v>1</v>
      </c>
      <c r="J18">
        <v>2233.9049999999988</v>
      </c>
      <c r="K18">
        <v>0.93437339676820608</v>
      </c>
      <c r="L18" t="s">
        <v>65</v>
      </c>
      <c r="M18">
        <v>0.93437339676820608</v>
      </c>
      <c r="N18">
        <v>123</v>
      </c>
      <c r="O18">
        <v>117.1468249632518</v>
      </c>
      <c r="P18">
        <v>335.14969553502402</v>
      </c>
      <c r="Q18">
        <v>4.9381284713745126</v>
      </c>
      <c r="R18">
        <v>457.23464896965032</v>
      </c>
      <c r="S18">
        <v>4.8856861679970329</v>
      </c>
      <c r="T18" t="s">
        <v>65</v>
      </c>
      <c r="U18">
        <v>0.93437339676820608</v>
      </c>
      <c r="V18">
        <v>168</v>
      </c>
      <c r="W18">
        <v>136.6292953624725</v>
      </c>
      <c r="X18">
        <v>37.934438705444343</v>
      </c>
      <c r="Y18">
        <v>174.5637340679169</v>
      </c>
      <c r="Z18">
        <v>12.79707387062918</v>
      </c>
      <c r="AA18">
        <v>1052.971</v>
      </c>
      <c r="AB18">
        <f t="shared" si="0"/>
        <v>2.3029116502277427</v>
      </c>
      <c r="AC18">
        <v>0.93364151085529612</v>
      </c>
      <c r="AD18">
        <v>432</v>
      </c>
      <c r="AE18">
        <v>167</v>
      </c>
      <c r="AF18">
        <v>457</v>
      </c>
      <c r="AG18">
        <v>0.93364151085529612</v>
      </c>
      <c r="AH18">
        <v>192</v>
      </c>
      <c r="AI18">
        <v>106</v>
      </c>
      <c r="AJ18">
        <v>1043.6300000000001</v>
      </c>
      <c r="AK18">
        <v>0.93364151085529612</v>
      </c>
      <c r="AL18">
        <v>432</v>
      </c>
      <c r="AM18">
        <v>432</v>
      </c>
    </row>
    <row r="19" spans="1:39">
      <c r="A19" s="1">
        <v>17</v>
      </c>
      <c r="B19" t="s">
        <v>19</v>
      </c>
      <c r="C19">
        <v>2310</v>
      </c>
      <c r="D19">
        <v>20</v>
      </c>
      <c r="E19">
        <v>7</v>
      </c>
      <c r="F19">
        <v>0</v>
      </c>
      <c r="G19">
        <v>0</v>
      </c>
      <c r="H19">
        <v>19</v>
      </c>
      <c r="I19">
        <v>1</v>
      </c>
      <c r="J19">
        <v>1437.891000000001</v>
      </c>
      <c r="K19">
        <v>0.91991341991341979</v>
      </c>
      <c r="L19" t="s">
        <v>65</v>
      </c>
      <c r="M19">
        <v>0.91233766233766234</v>
      </c>
      <c r="N19">
        <v>133</v>
      </c>
      <c r="O19">
        <v>112.23864278803801</v>
      </c>
      <c r="P19">
        <v>201.88689864903131</v>
      </c>
      <c r="Q19">
        <v>0.93017236391703284</v>
      </c>
      <c r="R19">
        <v>315.05571380098638</v>
      </c>
      <c r="S19">
        <v>4.5639261153291892</v>
      </c>
      <c r="T19" t="s">
        <v>65</v>
      </c>
      <c r="U19">
        <v>0.91233766233766234</v>
      </c>
      <c r="V19">
        <v>168</v>
      </c>
      <c r="W19">
        <v>115.8235650606527</v>
      </c>
      <c r="X19">
        <v>5.7733941078186044</v>
      </c>
      <c r="Y19">
        <v>121.5969591684713</v>
      </c>
      <c r="Z19">
        <v>11.82505722045086</v>
      </c>
      <c r="AA19">
        <v>780.90799999999888</v>
      </c>
      <c r="AB19">
        <f t="shared" si="0"/>
        <v>2.4786346217268762</v>
      </c>
      <c r="AC19">
        <v>0.91233766233766234</v>
      </c>
      <c r="AD19">
        <v>432</v>
      </c>
      <c r="AE19">
        <v>189</v>
      </c>
      <c r="AF19">
        <v>315</v>
      </c>
      <c r="AG19">
        <v>0.91233766233766234</v>
      </c>
      <c r="AH19">
        <v>165</v>
      </c>
      <c r="AI19">
        <v>94</v>
      </c>
      <c r="AJ19">
        <v>854.73000000000059</v>
      </c>
      <c r="AK19">
        <v>0.91233766233766234</v>
      </c>
      <c r="AL19">
        <v>432</v>
      </c>
      <c r="AM19">
        <v>432</v>
      </c>
    </row>
    <row r="20" spans="1:39">
      <c r="A20" s="1">
        <v>18</v>
      </c>
      <c r="B20" t="s">
        <v>18</v>
      </c>
      <c r="C20">
        <v>846</v>
      </c>
      <c r="D20">
        <v>19</v>
      </c>
      <c r="E20">
        <v>4</v>
      </c>
      <c r="F20">
        <v>0</v>
      </c>
      <c r="G20">
        <v>0</v>
      </c>
      <c r="H20">
        <v>18</v>
      </c>
      <c r="I20">
        <v>1</v>
      </c>
      <c r="J20">
        <v>1074.691</v>
      </c>
      <c r="K20">
        <v>0.77365453949524732</v>
      </c>
      <c r="L20" t="s">
        <v>64</v>
      </c>
      <c r="M20">
        <v>0.77365453949524732</v>
      </c>
      <c r="N20">
        <v>102</v>
      </c>
      <c r="O20">
        <v>65.978474932838921</v>
      </c>
      <c r="P20">
        <v>171.51292637656721</v>
      </c>
      <c r="Q20">
        <v>2.3123822212219238</v>
      </c>
      <c r="R20">
        <v>239.80378353062801</v>
      </c>
      <c r="S20">
        <v>4.4815431357142836</v>
      </c>
      <c r="T20" t="s">
        <v>65</v>
      </c>
      <c r="U20">
        <v>0.77365453949524732</v>
      </c>
      <c r="V20">
        <v>168</v>
      </c>
      <c r="W20">
        <v>91.428019864699422</v>
      </c>
      <c r="X20">
        <v>2.072654803593954</v>
      </c>
      <c r="Y20">
        <v>93.500674668293371</v>
      </c>
      <c r="Z20">
        <v>11.493938453520419</v>
      </c>
      <c r="AA20">
        <v>381.38199999999989</v>
      </c>
      <c r="AB20">
        <f t="shared" si="0"/>
        <v>1.5903919211987301</v>
      </c>
      <c r="AC20">
        <v>0.77365453949524732</v>
      </c>
      <c r="AD20">
        <v>432</v>
      </c>
      <c r="AE20">
        <v>176</v>
      </c>
      <c r="AF20">
        <v>240</v>
      </c>
      <c r="AG20">
        <v>0.77365453949524732</v>
      </c>
      <c r="AH20">
        <v>251</v>
      </c>
      <c r="AI20">
        <v>133</v>
      </c>
      <c r="AJ20">
        <v>599.87000000000012</v>
      </c>
      <c r="AK20">
        <v>0.77365453949524732</v>
      </c>
      <c r="AL20">
        <v>432</v>
      </c>
      <c r="AM20">
        <v>432</v>
      </c>
    </row>
    <row r="21" spans="1:39">
      <c r="A21" s="1">
        <v>19</v>
      </c>
      <c r="B21" t="s">
        <v>41</v>
      </c>
      <c r="C21">
        <v>1080</v>
      </c>
      <c r="D21">
        <v>857</v>
      </c>
      <c r="E21">
        <v>9</v>
      </c>
      <c r="F21">
        <v>0</v>
      </c>
      <c r="G21">
        <v>0</v>
      </c>
      <c r="H21">
        <v>856</v>
      </c>
      <c r="I21">
        <v>1</v>
      </c>
      <c r="J21">
        <v>1716.8750000000009</v>
      </c>
      <c r="K21">
        <v>0.93402777777777779</v>
      </c>
      <c r="L21" t="s">
        <v>64</v>
      </c>
      <c r="M21">
        <v>0.93402777777777779</v>
      </c>
      <c r="N21">
        <v>94</v>
      </c>
      <c r="O21">
        <v>88.936334872822727</v>
      </c>
      <c r="P21">
        <v>298.39857340153372</v>
      </c>
      <c r="Q21">
        <v>2.1759516398111982</v>
      </c>
      <c r="R21">
        <v>389.51085991416761</v>
      </c>
      <c r="S21">
        <v>4.4077718407603088</v>
      </c>
      <c r="T21" t="s">
        <v>64</v>
      </c>
      <c r="U21">
        <v>0.93402777777777779</v>
      </c>
      <c r="V21">
        <v>168</v>
      </c>
      <c r="W21">
        <v>156.84724948967829</v>
      </c>
      <c r="X21">
        <v>25.309491554896042</v>
      </c>
      <c r="Y21">
        <v>182.15674104457429</v>
      </c>
      <c r="Z21">
        <v>9.4252619483342457</v>
      </c>
      <c r="AA21">
        <v>809.59099999999955</v>
      </c>
      <c r="AB21">
        <f t="shared" si="0"/>
        <v>2.0784812012132359</v>
      </c>
      <c r="AC21">
        <v>0.93402777777777779</v>
      </c>
      <c r="AD21">
        <v>432</v>
      </c>
      <c r="AE21">
        <v>162</v>
      </c>
      <c r="AF21">
        <v>390</v>
      </c>
      <c r="AG21">
        <v>0.93402777777777779</v>
      </c>
      <c r="AH21">
        <v>198</v>
      </c>
      <c r="AI21">
        <v>117</v>
      </c>
      <c r="AJ21">
        <v>1398.588999999999</v>
      </c>
      <c r="AK21">
        <v>0.93402777777777779</v>
      </c>
      <c r="AL21">
        <v>432</v>
      </c>
      <c r="AM21">
        <v>432</v>
      </c>
    </row>
    <row r="22" spans="1:39">
      <c r="A22" s="1">
        <v>20</v>
      </c>
      <c r="B22" t="s">
        <v>22</v>
      </c>
      <c r="C22">
        <v>2109</v>
      </c>
      <c r="D22">
        <v>22</v>
      </c>
      <c r="E22">
        <v>2</v>
      </c>
      <c r="F22">
        <v>0</v>
      </c>
      <c r="G22">
        <v>0</v>
      </c>
      <c r="H22">
        <v>21</v>
      </c>
      <c r="I22">
        <v>1</v>
      </c>
      <c r="J22">
        <v>1248.575000000001</v>
      </c>
      <c r="K22">
        <v>0.86128792332214521</v>
      </c>
      <c r="L22" t="s">
        <v>64</v>
      </c>
      <c r="M22">
        <v>0.85832864526378538</v>
      </c>
      <c r="N22">
        <v>109</v>
      </c>
      <c r="O22">
        <v>94.451935463319302</v>
      </c>
      <c r="P22">
        <v>217.98276945087031</v>
      </c>
      <c r="Q22">
        <v>3.2620725631713858</v>
      </c>
      <c r="R22">
        <v>315.69677747736102</v>
      </c>
      <c r="S22">
        <v>3.9549817707263042</v>
      </c>
      <c r="T22" t="s">
        <v>65</v>
      </c>
      <c r="U22">
        <v>0.85832864526378538</v>
      </c>
      <c r="V22">
        <v>168</v>
      </c>
      <c r="W22">
        <v>110.45292038073249</v>
      </c>
      <c r="X22">
        <v>5.0686415036519374</v>
      </c>
      <c r="Y22">
        <v>115.5215618843844</v>
      </c>
      <c r="Z22">
        <v>10.80815546148512</v>
      </c>
      <c r="AA22">
        <v>890.43799999999942</v>
      </c>
      <c r="AB22">
        <f t="shared" si="0"/>
        <v>2.8205482713989811</v>
      </c>
      <c r="AC22">
        <v>0.85832864526378538</v>
      </c>
      <c r="AD22">
        <v>432</v>
      </c>
      <c r="AE22">
        <v>191</v>
      </c>
      <c r="AF22">
        <v>316</v>
      </c>
      <c r="AG22">
        <v>0.85832864526378538</v>
      </c>
      <c r="AH22">
        <v>165</v>
      </c>
      <c r="AI22">
        <v>89</v>
      </c>
      <c r="AJ22">
        <v>690.35299999999995</v>
      </c>
      <c r="AK22">
        <v>0.85832864526378538</v>
      </c>
      <c r="AL22">
        <v>432</v>
      </c>
      <c r="AM22">
        <v>432</v>
      </c>
    </row>
    <row r="23" spans="1:39">
      <c r="A23" s="1">
        <v>21</v>
      </c>
      <c r="B23" t="s">
        <v>9</v>
      </c>
      <c r="C23">
        <v>5404</v>
      </c>
      <c r="D23">
        <v>6</v>
      </c>
      <c r="E23">
        <v>2</v>
      </c>
      <c r="F23">
        <v>0</v>
      </c>
      <c r="G23">
        <v>0</v>
      </c>
      <c r="H23">
        <v>5</v>
      </c>
      <c r="I23">
        <v>1</v>
      </c>
      <c r="J23">
        <v>1237.6120000000001</v>
      </c>
      <c r="K23">
        <v>0.8669905158454777</v>
      </c>
      <c r="L23" t="s">
        <v>65</v>
      </c>
      <c r="M23">
        <v>0.8669905158454777</v>
      </c>
      <c r="N23">
        <v>120</v>
      </c>
      <c r="O23">
        <v>97.10439494387316</v>
      </c>
      <c r="P23">
        <v>217.91821941630039</v>
      </c>
      <c r="Q23">
        <v>2.722229957580566</v>
      </c>
      <c r="R23">
        <v>317.7448443177542</v>
      </c>
      <c r="S23">
        <v>3.8949868806127719</v>
      </c>
      <c r="T23" t="s">
        <v>65</v>
      </c>
      <c r="U23">
        <v>0.8669905158454777</v>
      </c>
      <c r="V23">
        <v>168</v>
      </c>
      <c r="W23">
        <v>104.7904966087342</v>
      </c>
      <c r="X23">
        <v>16.640446503957111</v>
      </c>
      <c r="Y23">
        <v>121.4309431126913</v>
      </c>
      <c r="Z23">
        <v>10.19189976027331</v>
      </c>
      <c r="AA23">
        <v>862.93599999999901</v>
      </c>
      <c r="AB23">
        <f t="shared" si="0"/>
        <v>2.7158143253365825</v>
      </c>
      <c r="AC23">
        <v>0.8669905158454777</v>
      </c>
      <c r="AD23">
        <v>432</v>
      </c>
      <c r="AE23">
        <v>183</v>
      </c>
      <c r="AF23">
        <v>318</v>
      </c>
      <c r="AG23">
        <v>0.8669905158454777</v>
      </c>
      <c r="AH23">
        <v>162</v>
      </c>
      <c r="AI23">
        <v>83</v>
      </c>
      <c r="AJ23">
        <v>725.10499999999945</v>
      </c>
      <c r="AK23">
        <v>0.8669905158454777</v>
      </c>
      <c r="AL23">
        <v>432</v>
      </c>
      <c r="AM23">
        <v>432</v>
      </c>
    </row>
    <row r="24" spans="1:39">
      <c r="A24" s="1">
        <v>22</v>
      </c>
      <c r="B24" t="s">
        <v>20</v>
      </c>
      <c r="C24">
        <v>1000</v>
      </c>
      <c r="D24">
        <v>21</v>
      </c>
      <c r="E24">
        <v>2</v>
      </c>
      <c r="F24">
        <v>0</v>
      </c>
      <c r="G24">
        <v>0</v>
      </c>
      <c r="H24">
        <v>7</v>
      </c>
      <c r="I24">
        <v>14</v>
      </c>
      <c r="J24">
        <v>833.39599999999962</v>
      </c>
      <c r="K24">
        <v>0.75749298339481663</v>
      </c>
      <c r="L24" t="s">
        <v>64</v>
      </c>
      <c r="M24">
        <v>0.75500079787483687</v>
      </c>
      <c r="N24">
        <v>97</v>
      </c>
      <c r="O24">
        <v>69.396916372299216</v>
      </c>
      <c r="P24">
        <v>160.54238941510519</v>
      </c>
      <c r="Q24">
        <v>2.0270951588948569</v>
      </c>
      <c r="R24">
        <v>231.96640094629919</v>
      </c>
      <c r="S24">
        <v>3.5927444517834841</v>
      </c>
      <c r="T24" t="s">
        <v>65</v>
      </c>
      <c r="U24">
        <v>0.75500079787483687</v>
      </c>
      <c r="V24">
        <v>168</v>
      </c>
      <c r="W24">
        <v>117.5643595905304</v>
      </c>
      <c r="X24">
        <v>2.1134274800618491</v>
      </c>
      <c r="Y24">
        <v>119.6777870705923</v>
      </c>
      <c r="Z24">
        <v>6.9636648571085189</v>
      </c>
      <c r="AA24">
        <v>846.03899999999987</v>
      </c>
      <c r="AB24">
        <f t="shared" si="0"/>
        <v>3.647248034838718</v>
      </c>
      <c r="AC24">
        <v>0.75500079787483687</v>
      </c>
      <c r="AD24">
        <v>432</v>
      </c>
      <c r="AE24">
        <v>166</v>
      </c>
      <c r="AF24">
        <v>232</v>
      </c>
      <c r="AG24">
        <v>0.75500079787483687</v>
      </c>
      <c r="AH24">
        <v>129</v>
      </c>
      <c r="AI24">
        <v>76</v>
      </c>
      <c r="AJ24">
        <v>644.13100000000043</v>
      </c>
      <c r="AK24">
        <v>0.75500079787483687</v>
      </c>
      <c r="AL24">
        <v>432</v>
      </c>
      <c r="AM24">
        <v>432</v>
      </c>
    </row>
    <row r="25" spans="1:39">
      <c r="A25" s="1">
        <v>23</v>
      </c>
      <c r="B25" t="s">
        <v>10</v>
      </c>
      <c r="C25">
        <v>1728</v>
      </c>
      <c r="D25">
        <v>7</v>
      </c>
      <c r="E25">
        <v>4</v>
      </c>
      <c r="F25">
        <v>0</v>
      </c>
      <c r="G25">
        <v>0</v>
      </c>
      <c r="H25">
        <v>0</v>
      </c>
      <c r="I25">
        <v>7</v>
      </c>
      <c r="J25">
        <v>1105.412</v>
      </c>
      <c r="K25">
        <v>0.95875538369643809</v>
      </c>
      <c r="L25" t="s">
        <v>64</v>
      </c>
      <c r="M25">
        <v>0.9565830425351316</v>
      </c>
      <c r="N25">
        <v>135</v>
      </c>
      <c r="O25">
        <v>119.2099490309552</v>
      </c>
      <c r="P25">
        <v>202.9234571925478</v>
      </c>
      <c r="Q25">
        <v>3.007877111434937</v>
      </c>
      <c r="R25">
        <v>325.14128333493801</v>
      </c>
      <c r="S25">
        <v>3.399789742667902</v>
      </c>
      <c r="T25" t="s">
        <v>65</v>
      </c>
      <c r="U25">
        <v>0.9565830425351316</v>
      </c>
      <c r="V25">
        <v>168</v>
      </c>
      <c r="W25">
        <v>134.20109305781989</v>
      </c>
      <c r="X25">
        <v>4.5017111301422119</v>
      </c>
      <c r="Y25">
        <v>138.7028041879621</v>
      </c>
      <c r="Z25">
        <v>7.969644207784067</v>
      </c>
      <c r="AA25">
        <v>772.37000000000046</v>
      </c>
      <c r="AB25">
        <f t="shared" si="0"/>
        <v>2.3754904085937265</v>
      </c>
      <c r="AC25">
        <v>0.9565830425351316</v>
      </c>
      <c r="AD25">
        <v>432</v>
      </c>
      <c r="AE25">
        <v>157</v>
      </c>
      <c r="AF25">
        <v>325</v>
      </c>
      <c r="AG25">
        <v>0.9565830425351316</v>
      </c>
      <c r="AH25">
        <v>183</v>
      </c>
      <c r="AI25">
        <v>112</v>
      </c>
      <c r="AJ25">
        <v>587.1519999999997</v>
      </c>
      <c r="AK25">
        <v>0.9565830425351316</v>
      </c>
      <c r="AL25">
        <v>432</v>
      </c>
      <c r="AM25">
        <v>432</v>
      </c>
    </row>
    <row r="26" spans="1:39">
      <c r="A26" s="1">
        <v>24</v>
      </c>
      <c r="B26" t="s">
        <v>16</v>
      </c>
      <c r="C26">
        <v>690</v>
      </c>
      <c r="D26">
        <v>15</v>
      </c>
      <c r="E26">
        <v>2</v>
      </c>
      <c r="F26">
        <v>0</v>
      </c>
      <c r="G26">
        <v>0</v>
      </c>
      <c r="H26">
        <v>6</v>
      </c>
      <c r="I26">
        <v>9</v>
      </c>
      <c r="J26">
        <v>923.21000000000015</v>
      </c>
      <c r="K26">
        <v>0.88768115942028991</v>
      </c>
      <c r="L26" t="s">
        <v>64</v>
      </c>
      <c r="M26">
        <v>0.88043478260869568</v>
      </c>
      <c r="N26">
        <v>103</v>
      </c>
      <c r="O26">
        <v>86.219846832210877</v>
      </c>
      <c r="P26">
        <v>186.0108567343818</v>
      </c>
      <c r="Q26">
        <v>2.1714688936869302</v>
      </c>
      <c r="R26">
        <v>274.40217246027959</v>
      </c>
      <c r="S26">
        <v>3.3644412933124181</v>
      </c>
      <c r="T26" t="s">
        <v>65</v>
      </c>
      <c r="U26">
        <v>0.88043478260869568</v>
      </c>
      <c r="V26">
        <v>168</v>
      </c>
      <c r="W26">
        <v>128.05242024612431</v>
      </c>
      <c r="X26">
        <v>1.3292397658030191</v>
      </c>
      <c r="Y26">
        <v>129.38166001192729</v>
      </c>
      <c r="Z26">
        <v>7.1355553786749413</v>
      </c>
      <c r="AA26">
        <v>741.11300000000074</v>
      </c>
      <c r="AB26">
        <f t="shared" si="0"/>
        <v>2.7008277425619824</v>
      </c>
      <c r="AC26">
        <v>0.87862318840579723</v>
      </c>
      <c r="AD26">
        <v>432</v>
      </c>
      <c r="AE26">
        <v>113</v>
      </c>
      <c r="AF26">
        <v>274</v>
      </c>
      <c r="AG26">
        <v>0.88043478260869568</v>
      </c>
      <c r="AH26">
        <v>164</v>
      </c>
      <c r="AI26">
        <v>70</v>
      </c>
      <c r="AJ26">
        <v>533.71300000000031</v>
      </c>
      <c r="AK26">
        <v>0.88043478260869568</v>
      </c>
      <c r="AL26">
        <v>432</v>
      </c>
      <c r="AM26">
        <v>432</v>
      </c>
    </row>
    <row r="27" spans="1:39">
      <c r="A27" s="1">
        <v>25</v>
      </c>
      <c r="B27" t="s">
        <v>8</v>
      </c>
      <c r="C27">
        <v>748</v>
      </c>
      <c r="D27">
        <v>5</v>
      </c>
      <c r="E27">
        <v>2</v>
      </c>
      <c r="F27">
        <v>0</v>
      </c>
      <c r="G27">
        <v>0</v>
      </c>
      <c r="H27">
        <v>4</v>
      </c>
      <c r="I27">
        <v>1</v>
      </c>
      <c r="J27">
        <v>637.12599999999998</v>
      </c>
      <c r="K27">
        <v>0.78261306532663311</v>
      </c>
      <c r="L27" t="s">
        <v>64</v>
      </c>
      <c r="M27">
        <v>0.78261306532663311</v>
      </c>
      <c r="N27">
        <v>97</v>
      </c>
      <c r="O27">
        <v>74.766959842258075</v>
      </c>
      <c r="P27">
        <v>157.23083385891391</v>
      </c>
      <c r="Q27">
        <v>0.87065283457438158</v>
      </c>
      <c r="R27">
        <v>232.8684465357463</v>
      </c>
      <c r="S27">
        <v>2.735991112055614</v>
      </c>
      <c r="T27" t="s">
        <v>65</v>
      </c>
      <c r="U27">
        <v>0.78261306532663311</v>
      </c>
      <c r="V27">
        <v>168</v>
      </c>
      <c r="W27">
        <v>93.731375581741361</v>
      </c>
      <c r="X27">
        <v>1.0106324354807541</v>
      </c>
      <c r="Y27">
        <v>94.742008017222119</v>
      </c>
      <c r="Z27">
        <v>6.7248521889485788</v>
      </c>
      <c r="AA27">
        <v>660.22200000000078</v>
      </c>
      <c r="AB27">
        <f t="shared" si="0"/>
        <v>2.8351715735719218</v>
      </c>
      <c r="AC27">
        <v>0.78261306532663311</v>
      </c>
      <c r="AD27">
        <v>432</v>
      </c>
      <c r="AE27">
        <v>206</v>
      </c>
      <c r="AF27">
        <v>233</v>
      </c>
      <c r="AG27">
        <v>0.78261306532663311</v>
      </c>
      <c r="AH27">
        <v>155</v>
      </c>
      <c r="AI27">
        <v>91</v>
      </c>
      <c r="AJ27">
        <v>471.50800000000038</v>
      </c>
      <c r="AK27">
        <v>0.78261306532663311</v>
      </c>
      <c r="AL27">
        <v>432</v>
      </c>
      <c r="AM27">
        <v>432</v>
      </c>
    </row>
  </sheetData>
  <conditionalFormatting sqref="A1:XFD1">
    <cfRule type="containsText" dxfId="20" priority="1" operator="containsText" text="_Time">
      <formula>NOT(ISERROR(SEARCH("_Time",A1)))</formula>
    </cfRule>
    <cfRule type="containsText" dxfId="19" priority="2" operator="containsText" text="tottime">
      <formula>NOT(ISERROR(SEARCH("tottime",A1)))</formula>
    </cfRule>
    <cfRule type="containsText" dxfId="18" priority="3" operator="containsText" text="acc">
      <formula>NOT(ISERROR(SEARCH("acc",A1)))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C74DA-330F-4B45-BB27-AEE16FA75701}">
  <dimension ref="A1:AG38"/>
  <sheetViews>
    <sheetView workbookViewId="0">
      <pane xSplit="5" ySplit="3" topLeftCell="F4" activePane="bottomRight" state="frozen"/>
      <selection pane="bottomRight" activeCell="H34" sqref="H34"/>
      <selection pane="bottomLeft"/>
      <selection pane="topRight"/>
    </sheetView>
  </sheetViews>
  <sheetFormatPr defaultRowHeight="15"/>
  <cols>
    <col min="2" max="2" width="9" bestFit="1" customWidth="1"/>
    <col min="3" max="3" width="8.42578125" bestFit="1" customWidth="1"/>
    <col min="4" max="4" width="8.7109375" bestFit="1" customWidth="1"/>
    <col min="5" max="5" width="7.42578125" bestFit="1" customWidth="1"/>
    <col min="6" max="6" width="9" bestFit="1" customWidth="1"/>
    <col min="7" max="7" width="10" bestFit="1" customWidth="1"/>
    <col min="8" max="8" width="9.5703125" bestFit="1" customWidth="1"/>
    <col min="9" max="9" width="9.5703125" customWidth="1"/>
    <col min="10" max="10" width="8.7109375" bestFit="1" customWidth="1"/>
    <col min="11" max="11" width="8.85546875" customWidth="1"/>
    <col min="12" max="12" width="9.5703125" bestFit="1" customWidth="1"/>
    <col min="13" max="13" width="11.140625" customWidth="1"/>
    <col min="14" max="14" width="7.5703125" bestFit="1" customWidth="1"/>
    <col min="15" max="15" width="7.5703125" customWidth="1"/>
    <col min="16" max="16" width="9.5703125" bestFit="1" customWidth="1"/>
    <col min="17" max="17" width="8.7109375" bestFit="1" customWidth="1"/>
    <col min="18" max="18" width="7.5703125" bestFit="1" customWidth="1"/>
    <col min="19" max="19" width="7.5703125" customWidth="1"/>
    <col min="20" max="20" width="9.5703125" bestFit="1" customWidth="1"/>
    <col min="21" max="21" width="8.7109375" bestFit="1" customWidth="1"/>
    <col min="22" max="22" width="6.5703125" bestFit="1" customWidth="1"/>
    <col min="23" max="23" width="9.5703125" bestFit="1" customWidth="1"/>
    <col min="24" max="24" width="8.7109375" bestFit="1" customWidth="1"/>
    <col min="25" max="25" width="7.5703125" bestFit="1" customWidth="1"/>
    <col min="26" max="26" width="9.5703125" bestFit="1" customWidth="1"/>
    <col min="27" max="27" width="8.7109375" bestFit="1" customWidth="1"/>
    <col min="29" max="31" width="10.7109375" customWidth="1"/>
    <col min="32" max="32" width="12.7109375" bestFit="1" customWidth="1"/>
    <col min="33" max="33" width="10.7109375" customWidth="1"/>
  </cols>
  <sheetData>
    <row r="1" spans="1:33">
      <c r="A1" s="10"/>
      <c r="B1" s="57" t="s">
        <v>0</v>
      </c>
      <c r="C1" s="54" t="s">
        <v>84</v>
      </c>
      <c r="D1" s="55"/>
      <c r="E1" s="55"/>
      <c r="F1" s="55"/>
      <c r="G1" s="56"/>
      <c r="H1" s="59" t="s">
        <v>85</v>
      </c>
      <c r="I1" s="59"/>
      <c r="J1" s="59"/>
      <c r="K1" s="59" t="s">
        <v>86</v>
      </c>
      <c r="L1" s="59"/>
      <c r="M1" s="59"/>
      <c r="N1" s="59" t="s">
        <v>87</v>
      </c>
      <c r="O1" s="59"/>
      <c r="P1" s="59"/>
      <c r="Q1" s="59"/>
      <c r="R1" s="59" t="s">
        <v>88</v>
      </c>
      <c r="S1" s="59"/>
      <c r="T1" s="59"/>
      <c r="U1" s="59"/>
      <c r="V1" s="59" t="s">
        <v>89</v>
      </c>
      <c r="W1" s="59"/>
      <c r="X1" s="59"/>
      <c r="Y1" s="59" t="s">
        <v>90</v>
      </c>
      <c r="Z1" s="59"/>
      <c r="AA1" s="59"/>
      <c r="AC1" s="65" t="s">
        <v>91</v>
      </c>
      <c r="AD1" s="65"/>
      <c r="AE1" s="65"/>
      <c r="AF1" s="65"/>
      <c r="AG1" s="65"/>
    </row>
    <row r="2" spans="1:33">
      <c r="A2" s="10"/>
      <c r="B2" s="58"/>
      <c r="C2" s="60" t="s">
        <v>92</v>
      </c>
      <c r="D2" s="60" t="s">
        <v>93</v>
      </c>
      <c r="E2" s="60" t="s">
        <v>94</v>
      </c>
      <c r="F2" s="60" t="s">
        <v>95</v>
      </c>
      <c r="G2" s="60" t="s">
        <v>96</v>
      </c>
      <c r="H2" s="63" t="s">
        <v>97</v>
      </c>
      <c r="I2" s="52" t="s">
        <v>98</v>
      </c>
      <c r="J2" s="52" t="s">
        <v>99</v>
      </c>
      <c r="K2" s="52" t="s">
        <v>97</v>
      </c>
      <c r="L2" s="52" t="s">
        <v>98</v>
      </c>
      <c r="M2" s="52" t="s">
        <v>99</v>
      </c>
      <c r="N2" s="52" t="s">
        <v>97</v>
      </c>
      <c r="O2" s="61" t="s">
        <v>98</v>
      </c>
      <c r="P2" s="62"/>
      <c r="Q2" s="52" t="s">
        <v>99</v>
      </c>
      <c r="R2" s="52" t="s">
        <v>97</v>
      </c>
      <c r="S2" s="61" t="s">
        <v>98</v>
      </c>
      <c r="T2" s="62"/>
      <c r="U2" s="52" t="s">
        <v>99</v>
      </c>
      <c r="V2" s="52" t="s">
        <v>97</v>
      </c>
      <c r="W2" s="52" t="s">
        <v>98</v>
      </c>
      <c r="X2" s="52" t="s">
        <v>99</v>
      </c>
      <c r="Y2" s="52" t="s">
        <v>97</v>
      </c>
      <c r="Z2" s="52" t="s">
        <v>98</v>
      </c>
      <c r="AA2" s="52" t="s">
        <v>99</v>
      </c>
      <c r="AC2" s="52" t="s">
        <v>100</v>
      </c>
      <c r="AD2" s="52" t="s">
        <v>101</v>
      </c>
      <c r="AE2" s="52" t="s">
        <v>102</v>
      </c>
      <c r="AF2" s="52" t="s">
        <v>103</v>
      </c>
      <c r="AG2" s="52" t="s">
        <v>104</v>
      </c>
    </row>
    <row r="3" spans="1:33">
      <c r="A3" s="10"/>
      <c r="B3" s="58"/>
      <c r="C3" s="60"/>
      <c r="D3" s="60"/>
      <c r="E3" s="60"/>
      <c r="F3" s="60"/>
      <c r="G3" s="60"/>
      <c r="H3" s="64"/>
      <c r="I3" s="53"/>
      <c r="J3" s="53"/>
      <c r="K3" s="53"/>
      <c r="L3" s="53"/>
      <c r="M3" s="53"/>
      <c r="N3" s="53"/>
      <c r="O3" s="9" t="s">
        <v>105</v>
      </c>
      <c r="P3" s="9" t="s">
        <v>106</v>
      </c>
      <c r="Q3" s="53"/>
      <c r="R3" s="53"/>
      <c r="S3" s="9" t="s">
        <v>105</v>
      </c>
      <c r="T3" s="9" t="s">
        <v>106</v>
      </c>
      <c r="U3" s="53"/>
      <c r="V3" s="53"/>
      <c r="W3" s="53"/>
      <c r="X3" s="53"/>
      <c r="Y3" s="53"/>
      <c r="Z3" s="53"/>
      <c r="AA3" s="53"/>
      <c r="AC3" s="53"/>
      <c r="AD3" s="53" t="s">
        <v>101</v>
      </c>
      <c r="AE3" s="53" t="s">
        <v>102</v>
      </c>
      <c r="AF3" s="53" t="s">
        <v>102</v>
      </c>
      <c r="AG3" s="53" t="s">
        <v>102</v>
      </c>
    </row>
    <row r="4" spans="1:33">
      <c r="A4" s="1">
        <v>0</v>
      </c>
      <c r="B4" s="11" t="s">
        <v>29</v>
      </c>
      <c r="C4" s="12">
        <v>581012</v>
      </c>
      <c r="D4">
        <v>55</v>
      </c>
      <c r="E4">
        <v>7</v>
      </c>
      <c r="F4">
        <f t="shared" ref="F4:F29" si="0">C4*D4</f>
        <v>31955660</v>
      </c>
      <c r="G4" s="19">
        <f t="shared" ref="G4:G29" si="1">C4*D4*E4</f>
        <v>223689620</v>
      </c>
      <c r="H4" s="16">
        <v>264016.78800000012</v>
      </c>
      <c r="I4" s="15">
        <v>432</v>
      </c>
      <c r="J4" s="17">
        <v>0.96474681066009171</v>
      </c>
      <c r="K4" s="16">
        <v>2302.4859999999999</v>
      </c>
      <c r="L4" s="15">
        <v>432</v>
      </c>
      <c r="M4" s="17">
        <v>0.96470593349732514</v>
      </c>
      <c r="N4" s="16">
        <v>2369.837</v>
      </c>
      <c r="O4" s="18">
        <v>432</v>
      </c>
      <c r="P4" s="15">
        <v>184</v>
      </c>
      <c r="Q4" s="17">
        <v>0.96463063406066318</v>
      </c>
      <c r="R4" s="16">
        <v>1060</v>
      </c>
      <c r="S4" s="15">
        <v>180</v>
      </c>
      <c r="T4" s="15">
        <v>112</v>
      </c>
      <c r="U4" s="17">
        <v>0.96463063406066318</v>
      </c>
      <c r="V4" s="16">
        <v>802.53791486167916</v>
      </c>
      <c r="W4" s="15">
        <v>168</v>
      </c>
      <c r="X4" s="17">
        <v>0.96470593349732514</v>
      </c>
      <c r="Y4" s="16">
        <v>1059.8834468917851</v>
      </c>
      <c r="Z4" s="15">
        <v>103</v>
      </c>
      <c r="AA4" s="17">
        <v>0.96466935942254783</v>
      </c>
      <c r="AC4" s="14">
        <f>H4/$Y4</f>
        <v>249.09983147133389</v>
      </c>
      <c r="AD4" s="14">
        <f>K4/Y4</f>
        <v>2.1723954711739974</v>
      </c>
      <c r="AE4" s="14">
        <f>N4/$Y4</f>
        <v>2.2359411376314875</v>
      </c>
      <c r="AF4" s="14">
        <f>R4/$Y4</f>
        <v>1.0001099678540661</v>
      </c>
      <c r="AG4" s="14">
        <f t="shared" ref="AG4:AG29" si="2">V4/$Y4</f>
        <v>0.75719449833394648</v>
      </c>
    </row>
    <row r="5" spans="1:33">
      <c r="A5" s="1">
        <v>1</v>
      </c>
      <c r="B5" s="12" t="s">
        <v>12</v>
      </c>
      <c r="C5" s="12">
        <v>539383</v>
      </c>
      <c r="D5">
        <v>8</v>
      </c>
      <c r="E5">
        <v>2</v>
      </c>
      <c r="F5">
        <f t="shared" si="0"/>
        <v>4315064</v>
      </c>
      <c r="G5" s="19">
        <f t="shared" si="1"/>
        <v>8630128</v>
      </c>
      <c r="H5" s="20">
        <v>56967.567999999999</v>
      </c>
      <c r="I5">
        <v>432</v>
      </c>
      <c r="J5" s="21">
        <v>0.65777532397835647</v>
      </c>
      <c r="K5" s="20">
        <v>956.8550000000007</v>
      </c>
      <c r="L5">
        <v>432</v>
      </c>
      <c r="M5" s="21">
        <v>0.64014868691008797</v>
      </c>
      <c r="N5" s="20">
        <v>1448.218000000001</v>
      </c>
      <c r="O5" s="22">
        <v>432</v>
      </c>
      <c r="P5">
        <v>162</v>
      </c>
      <c r="Q5" s="21">
        <v>0.64014868691008797</v>
      </c>
      <c r="R5" s="20">
        <v>604</v>
      </c>
      <c r="S5">
        <v>115</v>
      </c>
      <c r="T5">
        <v>79</v>
      </c>
      <c r="U5" s="21">
        <v>0.64014868691008797</v>
      </c>
      <c r="V5" s="20">
        <v>673.20538815816235</v>
      </c>
      <c r="W5">
        <v>168</v>
      </c>
      <c r="X5" s="21">
        <v>0.64415094185459176</v>
      </c>
      <c r="Y5" s="20">
        <v>604.13707563273113</v>
      </c>
      <c r="Z5">
        <v>93</v>
      </c>
      <c r="AA5" s="21">
        <v>0.63727502910155109</v>
      </c>
      <c r="AC5" s="14">
        <f t="shared" ref="AC5:AC29" si="3">H5/$Y5</f>
        <v>94.295765477290288</v>
      </c>
      <c r="AD5" s="14">
        <f t="shared" ref="AD5:AD29" si="4">K5/Y5</f>
        <v>1.583837573613335</v>
      </c>
      <c r="AE5" s="14">
        <f t="shared" ref="AE5:AE29" si="5">N5/$Y5</f>
        <v>2.3971678918782433</v>
      </c>
      <c r="AF5" s="14">
        <f t="shared" ref="AF5:AF29" si="6">R5/$Y5</f>
        <v>0.99977310508118122</v>
      </c>
      <c r="AG5" s="14">
        <f t="shared" si="2"/>
        <v>1.1143255650269335</v>
      </c>
    </row>
    <row r="6" spans="1:33">
      <c r="A6" s="1">
        <v>2</v>
      </c>
      <c r="B6" s="12" t="s">
        <v>28</v>
      </c>
      <c r="C6" s="12">
        <v>130064</v>
      </c>
      <c r="D6">
        <v>51</v>
      </c>
      <c r="E6">
        <v>2</v>
      </c>
      <c r="F6">
        <f t="shared" si="0"/>
        <v>6633264</v>
      </c>
      <c r="G6" s="19">
        <f t="shared" si="1"/>
        <v>13266528</v>
      </c>
      <c r="H6" s="20">
        <v>78598.068000000014</v>
      </c>
      <c r="I6">
        <v>432</v>
      </c>
      <c r="J6" s="21">
        <v>0.93522408185034056</v>
      </c>
      <c r="K6" s="20">
        <v>2450.909000000001</v>
      </c>
      <c r="L6">
        <v>432</v>
      </c>
      <c r="M6" s="21">
        <v>0.92303774312555842</v>
      </c>
      <c r="N6" s="20">
        <v>2013.6510000000001</v>
      </c>
      <c r="O6" s="22">
        <v>432</v>
      </c>
      <c r="P6">
        <v>177</v>
      </c>
      <c r="Q6" s="21">
        <v>0.92303774312555842</v>
      </c>
      <c r="R6" s="20">
        <v>594</v>
      </c>
      <c r="S6">
        <v>107</v>
      </c>
      <c r="T6">
        <v>71</v>
      </c>
      <c r="U6" s="21">
        <v>0.92303774312555842</v>
      </c>
      <c r="V6" s="20">
        <v>201.48153823788951</v>
      </c>
      <c r="W6">
        <v>168</v>
      </c>
      <c r="X6" s="21">
        <v>0.92252837660224352</v>
      </c>
      <c r="Y6" s="20">
        <v>594.05305583127335</v>
      </c>
      <c r="Z6">
        <v>121</v>
      </c>
      <c r="AA6" s="21">
        <v>0.92252837660224352</v>
      </c>
      <c r="AC6" s="14">
        <f t="shared" si="3"/>
        <v>132.30816208834372</v>
      </c>
      <c r="AD6" s="14">
        <f t="shared" si="4"/>
        <v>4.1257409181581979</v>
      </c>
      <c r="AE6" s="14">
        <f t="shared" si="5"/>
        <v>3.3896820835005177</v>
      </c>
      <c r="AF6" s="14">
        <f t="shared" si="6"/>
        <v>0.99991068839600683</v>
      </c>
      <c r="AG6" s="14">
        <f t="shared" si="2"/>
        <v>0.3391642148123476</v>
      </c>
    </row>
    <row r="7" spans="1:33">
      <c r="A7" s="1">
        <v>3</v>
      </c>
      <c r="B7" s="12" t="s">
        <v>25</v>
      </c>
      <c r="C7" s="12">
        <v>98050</v>
      </c>
      <c r="D7">
        <v>29</v>
      </c>
      <c r="E7">
        <v>2</v>
      </c>
      <c r="F7">
        <f t="shared" si="0"/>
        <v>2843450</v>
      </c>
      <c r="G7" s="19">
        <f t="shared" si="1"/>
        <v>5686900</v>
      </c>
      <c r="H7" s="20">
        <v>27120.651000000002</v>
      </c>
      <c r="I7">
        <v>432</v>
      </c>
      <c r="J7" s="21">
        <v>0.71712135306782498</v>
      </c>
      <c r="K7" s="20">
        <v>1721.9710000000009</v>
      </c>
      <c r="L7">
        <v>432</v>
      </c>
      <c r="M7" s="21">
        <v>0.7160887268968098</v>
      </c>
      <c r="N7" s="20">
        <v>1639.620000000001</v>
      </c>
      <c r="O7" s="22">
        <v>432</v>
      </c>
      <c r="P7">
        <v>162</v>
      </c>
      <c r="Q7" s="21">
        <v>0.71520905610526819</v>
      </c>
      <c r="R7" s="20">
        <v>535</v>
      </c>
      <c r="S7">
        <v>123</v>
      </c>
      <c r="T7">
        <v>86</v>
      </c>
      <c r="U7" s="21">
        <v>0.71520905610526819</v>
      </c>
      <c r="V7" s="20">
        <v>206.48858499908451</v>
      </c>
      <c r="W7">
        <v>168</v>
      </c>
      <c r="X7" s="21">
        <v>0.7160887268968098</v>
      </c>
      <c r="Y7" s="20">
        <v>534.64382862345371</v>
      </c>
      <c r="Z7">
        <v>148</v>
      </c>
      <c r="AA7" s="21">
        <v>0.7160887268968098</v>
      </c>
      <c r="AC7" s="14">
        <f t="shared" si="3"/>
        <v>50.726576363609176</v>
      </c>
      <c r="AD7" s="14">
        <f t="shared" si="4"/>
        <v>3.2207815891816347</v>
      </c>
      <c r="AE7" s="14">
        <f t="shared" si="5"/>
        <v>3.0667519425437435</v>
      </c>
      <c r="AF7" s="14">
        <f t="shared" si="6"/>
        <v>1.0006661843969344</v>
      </c>
      <c r="AG7" s="14">
        <f t="shared" si="2"/>
        <v>0.38621709247206726</v>
      </c>
    </row>
    <row r="8" spans="1:33">
      <c r="A8" s="1">
        <v>4</v>
      </c>
      <c r="B8" s="12" t="s">
        <v>23</v>
      </c>
      <c r="C8" s="12">
        <v>96320</v>
      </c>
      <c r="D8">
        <v>22</v>
      </c>
      <c r="E8">
        <v>2</v>
      </c>
      <c r="F8">
        <f t="shared" si="0"/>
        <v>2119040</v>
      </c>
      <c r="G8" s="19">
        <f t="shared" si="1"/>
        <v>4238080</v>
      </c>
      <c r="H8" s="20">
        <v>25762.816000000021</v>
      </c>
      <c r="I8">
        <v>432</v>
      </c>
      <c r="J8" s="21">
        <v>0.52163354267737605</v>
      </c>
      <c r="K8" s="20">
        <v>1341.7590000000009</v>
      </c>
      <c r="L8">
        <v>432</v>
      </c>
      <c r="M8" s="21">
        <v>0.51860979521110162</v>
      </c>
      <c r="N8" s="20">
        <v>1208.7959999999989</v>
      </c>
      <c r="O8" s="22">
        <v>432</v>
      </c>
      <c r="P8">
        <v>186</v>
      </c>
      <c r="Q8" s="21">
        <v>0.51860979521110162</v>
      </c>
      <c r="R8" s="20">
        <v>499</v>
      </c>
      <c r="S8">
        <v>178</v>
      </c>
      <c r="T8">
        <v>107</v>
      </c>
      <c r="U8" s="21">
        <v>0.51860979521110162</v>
      </c>
      <c r="V8" s="20">
        <v>156.23646114794411</v>
      </c>
      <c r="W8">
        <v>168</v>
      </c>
      <c r="X8" s="21">
        <v>0.51860979521110162</v>
      </c>
      <c r="Y8" s="20">
        <v>499.37775993410747</v>
      </c>
      <c r="Z8">
        <v>148</v>
      </c>
      <c r="AA8" s="21">
        <v>0.51860979521110162</v>
      </c>
      <c r="AC8" s="14">
        <f t="shared" si="3"/>
        <v>51.589834524067321</v>
      </c>
      <c r="AD8" s="14">
        <f t="shared" si="4"/>
        <v>2.6868617460598267</v>
      </c>
      <c r="AE8" s="14">
        <f t="shared" si="5"/>
        <v>2.4206043940753363</v>
      </c>
      <c r="AF8" s="14">
        <f t="shared" si="6"/>
        <v>0.99924353873076499</v>
      </c>
      <c r="AG8" s="14">
        <f t="shared" si="2"/>
        <v>0.31286227317884441</v>
      </c>
    </row>
    <row r="9" spans="1:33">
      <c r="A9" s="1">
        <v>5</v>
      </c>
      <c r="B9" s="12" t="s">
        <v>27</v>
      </c>
      <c r="C9" s="12">
        <v>67557</v>
      </c>
      <c r="D9">
        <v>43</v>
      </c>
      <c r="E9">
        <v>3</v>
      </c>
      <c r="F9">
        <f t="shared" si="0"/>
        <v>2904951</v>
      </c>
      <c r="G9" s="19">
        <f t="shared" si="1"/>
        <v>8714853</v>
      </c>
      <c r="H9" s="20">
        <v>23569.77600000002</v>
      </c>
      <c r="I9">
        <v>432</v>
      </c>
      <c r="J9" s="21">
        <v>0.82262929040614308</v>
      </c>
      <c r="K9" s="20">
        <v>1353.4099999999989</v>
      </c>
      <c r="L9">
        <v>432</v>
      </c>
      <c r="M9" s="21">
        <v>0.81850309926912768</v>
      </c>
      <c r="N9" s="20">
        <v>1670.6649999999979</v>
      </c>
      <c r="O9" s="22">
        <v>432</v>
      </c>
      <c r="P9">
        <v>174</v>
      </c>
      <c r="Q9" s="21">
        <v>0.81850309926912768</v>
      </c>
      <c r="R9" s="20">
        <v>413</v>
      </c>
      <c r="S9">
        <v>114</v>
      </c>
      <c r="T9">
        <v>76</v>
      </c>
      <c r="U9" s="21">
        <v>0.81850309926912768</v>
      </c>
      <c r="V9" s="20">
        <v>345.71469322395319</v>
      </c>
      <c r="W9">
        <v>168</v>
      </c>
      <c r="X9" s="21">
        <v>0.81850309926912768</v>
      </c>
      <c r="Y9" s="20">
        <v>413.31297730445868</v>
      </c>
      <c r="Z9">
        <v>87</v>
      </c>
      <c r="AA9" s="21">
        <v>0.81850309926912768</v>
      </c>
      <c r="AC9" s="14">
        <f t="shared" si="3"/>
        <v>57.026460078067714</v>
      </c>
      <c r="AD9" s="14">
        <f t="shared" si="4"/>
        <v>3.2745402983149905</v>
      </c>
      <c r="AE9" s="14">
        <f t="shared" si="5"/>
        <v>4.0421305203038331</v>
      </c>
      <c r="AF9" s="14">
        <f t="shared" si="6"/>
        <v>0.99924275955112796</v>
      </c>
      <c r="AG9" s="14">
        <f t="shared" si="2"/>
        <v>0.83644770962342518</v>
      </c>
    </row>
    <row r="10" spans="1:33">
      <c r="A10" s="1">
        <v>6</v>
      </c>
      <c r="B10" s="12" t="s">
        <v>24</v>
      </c>
      <c r="C10" s="12">
        <v>65196</v>
      </c>
      <c r="D10">
        <v>28</v>
      </c>
      <c r="E10">
        <v>100</v>
      </c>
      <c r="F10">
        <f t="shared" si="0"/>
        <v>1825488</v>
      </c>
      <c r="G10" s="19">
        <f t="shared" si="1"/>
        <v>182548800</v>
      </c>
      <c r="H10" s="20">
        <v>112071.826</v>
      </c>
      <c r="I10">
        <v>432</v>
      </c>
      <c r="J10" s="21">
        <v>0.351042948935395</v>
      </c>
      <c r="K10" s="20">
        <v>8716.1560000000045</v>
      </c>
      <c r="L10">
        <v>432</v>
      </c>
      <c r="M10" s="21">
        <v>0.31463295034733457</v>
      </c>
      <c r="N10" s="20">
        <v>6697.9679999999953</v>
      </c>
      <c r="O10" s="22">
        <v>432</v>
      </c>
      <c r="P10">
        <v>169</v>
      </c>
      <c r="Q10" s="21">
        <v>0.31463295034733457</v>
      </c>
      <c r="R10" s="20">
        <v>1212</v>
      </c>
      <c r="S10">
        <v>69</v>
      </c>
      <c r="T10">
        <v>55</v>
      </c>
      <c r="U10" s="21">
        <v>0.28458846029910467</v>
      </c>
      <c r="V10" s="20">
        <v>844.68315726089475</v>
      </c>
      <c r="W10">
        <v>168</v>
      </c>
      <c r="X10" s="21">
        <v>0.31463295034733457</v>
      </c>
      <c r="Y10" s="20">
        <v>1211.983716979345</v>
      </c>
      <c r="Z10">
        <v>148</v>
      </c>
      <c r="AA10" s="21">
        <v>0.31463295034733457</v>
      </c>
      <c r="AC10" s="14">
        <f t="shared" si="3"/>
        <v>92.469745616153332</v>
      </c>
      <c r="AD10" s="14">
        <f t="shared" si="4"/>
        <v>7.1916444733461287</v>
      </c>
      <c r="AE10" s="14">
        <f t="shared" si="5"/>
        <v>5.5264504845770501</v>
      </c>
      <c r="AF10" s="14">
        <f t="shared" si="6"/>
        <v>1.0000134350160212</v>
      </c>
      <c r="AG10" s="14">
        <f t="shared" si="2"/>
        <v>0.69694266138007044</v>
      </c>
    </row>
    <row r="11" spans="1:33">
      <c r="A11" s="1">
        <v>7</v>
      </c>
      <c r="B11" s="12" t="s">
        <v>14</v>
      </c>
      <c r="C11" s="12">
        <v>58000</v>
      </c>
      <c r="D11">
        <v>10</v>
      </c>
      <c r="E11">
        <v>7</v>
      </c>
      <c r="F11">
        <f t="shared" si="0"/>
        <v>580000</v>
      </c>
      <c r="G11" s="19">
        <f t="shared" si="1"/>
        <v>4060000</v>
      </c>
      <c r="H11" s="20">
        <v>8902.9310000000096</v>
      </c>
      <c r="I11">
        <v>432</v>
      </c>
      <c r="J11" s="21">
        <v>0.99987069104851278</v>
      </c>
      <c r="K11" s="20">
        <v>860.63399999999945</v>
      </c>
      <c r="L11">
        <v>432</v>
      </c>
      <c r="M11" s="21">
        <v>0.99967672971147259</v>
      </c>
      <c r="N11" s="20">
        <v>558.57700000000034</v>
      </c>
      <c r="O11" s="22">
        <v>432</v>
      </c>
      <c r="P11">
        <v>171</v>
      </c>
      <c r="Q11" s="21">
        <v>0.99827586578325844</v>
      </c>
      <c r="R11" s="20">
        <v>357</v>
      </c>
      <c r="S11">
        <v>274</v>
      </c>
      <c r="T11">
        <v>125</v>
      </c>
      <c r="U11" s="21">
        <v>0.99827586578325844</v>
      </c>
      <c r="V11" s="20">
        <v>161.20309632937091</v>
      </c>
      <c r="W11">
        <v>168</v>
      </c>
      <c r="X11" s="21">
        <v>0.99967672971147259</v>
      </c>
      <c r="Y11" s="20">
        <v>356.61813173039712</v>
      </c>
      <c r="Z11">
        <v>123</v>
      </c>
      <c r="AA11" s="21">
        <v>0.99967672971147259</v>
      </c>
      <c r="AC11" s="14">
        <f t="shared" si="3"/>
        <v>24.964885988272226</v>
      </c>
      <c r="AD11" s="14">
        <f t="shared" si="4"/>
        <v>2.4133209262916493</v>
      </c>
      <c r="AE11" s="14">
        <f t="shared" si="5"/>
        <v>1.5663168815608173</v>
      </c>
      <c r="AF11" s="14">
        <f t="shared" si="6"/>
        <v>1.0010708044140941</v>
      </c>
      <c r="AG11" s="14">
        <f t="shared" si="2"/>
        <v>0.452032810410325</v>
      </c>
    </row>
    <row r="12" spans="1:33">
      <c r="A12" s="1">
        <v>8</v>
      </c>
      <c r="B12" s="12" t="s">
        <v>38</v>
      </c>
      <c r="C12" s="12">
        <v>50000</v>
      </c>
      <c r="D12">
        <v>231</v>
      </c>
      <c r="E12">
        <v>2</v>
      </c>
      <c r="F12">
        <f t="shared" si="0"/>
        <v>11550000</v>
      </c>
      <c r="G12" s="19">
        <f t="shared" si="1"/>
        <v>23100000</v>
      </c>
      <c r="H12" s="20">
        <v>73037.92899999996</v>
      </c>
      <c r="I12">
        <v>432</v>
      </c>
      <c r="J12" s="21">
        <v>0.98199999997750054</v>
      </c>
      <c r="K12" s="20">
        <v>5350.7329999999947</v>
      </c>
      <c r="L12">
        <v>432</v>
      </c>
      <c r="M12" s="21">
        <v>0.98199999997750054</v>
      </c>
      <c r="N12" s="20">
        <v>5496.7889999999952</v>
      </c>
      <c r="O12" s="22">
        <v>432</v>
      </c>
      <c r="P12">
        <v>148</v>
      </c>
      <c r="Q12" s="21">
        <v>0.98199999997750054</v>
      </c>
      <c r="R12" s="20">
        <v>971</v>
      </c>
      <c r="S12">
        <v>77</v>
      </c>
      <c r="T12">
        <v>52</v>
      </c>
      <c r="U12" s="21">
        <v>0.98199999997750054</v>
      </c>
      <c r="V12" s="20">
        <v>504.67282258796689</v>
      </c>
      <c r="W12">
        <v>168</v>
      </c>
      <c r="X12" s="21">
        <v>0.98199999997750054</v>
      </c>
      <c r="Y12" s="20">
        <v>970.70216173108429</v>
      </c>
      <c r="Z12">
        <v>148</v>
      </c>
      <c r="AA12" s="21">
        <v>0.98199999997750054</v>
      </c>
      <c r="AC12" s="14">
        <f t="shared" si="3"/>
        <v>75.242367720443809</v>
      </c>
      <c r="AD12" s="14">
        <f t="shared" si="4"/>
        <v>5.5122294056272221</v>
      </c>
      <c r="AE12" s="14">
        <f t="shared" si="5"/>
        <v>5.6626936837117938</v>
      </c>
      <c r="AF12" s="14">
        <f t="shared" si="6"/>
        <v>1.0003068276559564</v>
      </c>
      <c r="AG12" s="14">
        <f t="shared" si="2"/>
        <v>0.51990491263351846</v>
      </c>
    </row>
    <row r="13" spans="1:33">
      <c r="A13" s="1">
        <v>9</v>
      </c>
      <c r="B13" s="12" t="s">
        <v>15</v>
      </c>
      <c r="C13" s="12">
        <v>48842</v>
      </c>
      <c r="D13">
        <v>15</v>
      </c>
      <c r="E13">
        <v>2</v>
      </c>
      <c r="F13">
        <f t="shared" si="0"/>
        <v>732630</v>
      </c>
      <c r="G13" s="19">
        <f t="shared" si="1"/>
        <v>1465260</v>
      </c>
      <c r="H13" s="20">
        <v>8778.8079999999936</v>
      </c>
      <c r="I13">
        <v>432</v>
      </c>
      <c r="J13" s="21">
        <v>0.86530343901745044</v>
      </c>
      <c r="K13" s="20">
        <v>959.40699999999947</v>
      </c>
      <c r="L13">
        <v>432</v>
      </c>
      <c r="M13" s="21">
        <v>0.86476601885431048</v>
      </c>
      <c r="N13" s="20">
        <v>1156.178000000001</v>
      </c>
      <c r="O13" s="22">
        <v>432</v>
      </c>
      <c r="P13">
        <v>166</v>
      </c>
      <c r="Q13" s="21">
        <v>0.86479161066493127</v>
      </c>
      <c r="R13" s="20">
        <v>386</v>
      </c>
      <c r="S13">
        <v>171</v>
      </c>
      <c r="T13">
        <v>98</v>
      </c>
      <c r="U13" s="21">
        <v>0.86476601885431048</v>
      </c>
      <c r="V13" s="20">
        <v>203.95399028333031</v>
      </c>
      <c r="W13">
        <v>168</v>
      </c>
      <c r="X13" s="21">
        <v>0.86476601885431048</v>
      </c>
      <c r="Y13" s="20">
        <v>385.76480060005201</v>
      </c>
      <c r="Z13">
        <v>97</v>
      </c>
      <c r="AA13" s="21">
        <v>0.86476601885431048</v>
      </c>
      <c r="AC13" s="14">
        <f t="shared" si="3"/>
        <v>22.756892247153381</v>
      </c>
      <c r="AD13" s="14">
        <f t="shared" si="4"/>
        <v>2.487025769348719</v>
      </c>
      <c r="AE13" s="14">
        <f t="shared" si="5"/>
        <v>2.9971060039733577</v>
      </c>
      <c r="AF13" s="14">
        <f t="shared" si="6"/>
        <v>1.0006096963734954</v>
      </c>
      <c r="AG13" s="14">
        <f t="shared" si="2"/>
        <v>0.52870036344965277</v>
      </c>
    </row>
    <row r="14" spans="1:33">
      <c r="A14" s="1">
        <v>10</v>
      </c>
      <c r="B14" s="12" t="s">
        <v>17</v>
      </c>
      <c r="C14" s="12">
        <v>45211</v>
      </c>
      <c r="D14">
        <v>17</v>
      </c>
      <c r="E14">
        <v>2</v>
      </c>
      <c r="F14">
        <f t="shared" si="0"/>
        <v>768587</v>
      </c>
      <c r="G14" s="19">
        <f t="shared" si="1"/>
        <v>1537174</v>
      </c>
      <c r="H14" s="20">
        <v>7192.0729999999958</v>
      </c>
      <c r="I14">
        <v>432</v>
      </c>
      <c r="J14" s="21">
        <v>0.90646427781464267</v>
      </c>
      <c r="K14" s="20">
        <v>984.41699999999844</v>
      </c>
      <c r="L14">
        <v>432</v>
      </c>
      <c r="M14" s="21">
        <v>0.90320172528201725</v>
      </c>
      <c r="N14" s="20">
        <v>1053.6280000000011</v>
      </c>
      <c r="O14" s="22">
        <v>432</v>
      </c>
      <c r="P14">
        <v>151</v>
      </c>
      <c r="Q14" s="21">
        <v>0.90320172528201725</v>
      </c>
      <c r="R14" s="20">
        <v>389</v>
      </c>
      <c r="S14">
        <v>158</v>
      </c>
      <c r="T14">
        <v>94</v>
      </c>
      <c r="U14" s="21">
        <v>0.90320172528201725</v>
      </c>
      <c r="V14" s="20">
        <v>198.61259776624041</v>
      </c>
      <c r="W14">
        <v>168</v>
      </c>
      <c r="X14" s="21">
        <v>0.90320172528201725</v>
      </c>
      <c r="Y14" s="20">
        <v>388.75059620793661</v>
      </c>
      <c r="Z14">
        <v>103</v>
      </c>
      <c r="AA14" s="21">
        <v>0.90580070780800703</v>
      </c>
      <c r="AC14" s="14">
        <f t="shared" si="3"/>
        <v>18.50048095142488</v>
      </c>
      <c r="AD14" s="14">
        <f t="shared" si="4"/>
        <v>2.5322584958132106</v>
      </c>
      <c r="AE14" s="14">
        <f t="shared" si="5"/>
        <v>2.7102929494580938</v>
      </c>
      <c r="AF14" s="14">
        <f t="shared" si="6"/>
        <v>1.0006415521789451</v>
      </c>
      <c r="AG14" s="14">
        <f t="shared" si="2"/>
        <v>0.51089978948869741</v>
      </c>
    </row>
    <row r="15" spans="1:33">
      <c r="A15" s="1">
        <v>11</v>
      </c>
      <c r="B15" s="12" t="s">
        <v>11</v>
      </c>
      <c r="C15" s="12">
        <v>44819</v>
      </c>
      <c r="D15">
        <v>7</v>
      </c>
      <c r="E15">
        <v>3</v>
      </c>
      <c r="F15">
        <f t="shared" si="0"/>
        <v>313733</v>
      </c>
      <c r="G15" s="19">
        <f t="shared" si="1"/>
        <v>941199</v>
      </c>
      <c r="H15" s="20">
        <v>3277.91</v>
      </c>
      <c r="I15">
        <v>432</v>
      </c>
      <c r="J15" s="21">
        <v>0.82155958366139659</v>
      </c>
      <c r="K15" s="20">
        <v>673.87500000000045</v>
      </c>
      <c r="L15">
        <v>432</v>
      </c>
      <c r="M15" s="21">
        <v>0.81589767991722562</v>
      </c>
      <c r="N15" s="20">
        <v>878.63799999999947</v>
      </c>
      <c r="O15" s="22">
        <v>432</v>
      </c>
      <c r="P15">
        <v>164</v>
      </c>
      <c r="Q15" s="21">
        <v>0.81589767991722562</v>
      </c>
      <c r="R15" s="20">
        <v>318</v>
      </c>
      <c r="S15">
        <v>166</v>
      </c>
      <c r="T15">
        <v>91</v>
      </c>
      <c r="U15" s="21">
        <v>0.81589767991722562</v>
      </c>
      <c r="V15" s="20">
        <v>135.23256246503189</v>
      </c>
      <c r="W15">
        <v>168</v>
      </c>
      <c r="X15" s="21">
        <v>0.81589767991722562</v>
      </c>
      <c r="Y15" s="20">
        <v>317.85081657346092</v>
      </c>
      <c r="Z15">
        <v>106</v>
      </c>
      <c r="AA15" s="21">
        <v>0.81589767991722562</v>
      </c>
      <c r="AC15" s="14">
        <f t="shared" si="3"/>
        <v>10.312731096106582</v>
      </c>
      <c r="AD15" s="14">
        <f t="shared" si="4"/>
        <v>2.1200983759129532</v>
      </c>
      <c r="AE15" s="14">
        <f t="shared" si="5"/>
        <v>2.7643093998373627</v>
      </c>
      <c r="AF15" s="14">
        <f t="shared" si="6"/>
        <v>1.0004693504586439</v>
      </c>
      <c r="AG15" s="14">
        <f t="shared" si="2"/>
        <v>0.42545922619574983</v>
      </c>
    </row>
    <row r="16" spans="1:33">
      <c r="A16" s="1">
        <v>12</v>
      </c>
      <c r="B16" s="12" t="s">
        <v>33</v>
      </c>
      <c r="C16" s="12">
        <v>34465</v>
      </c>
      <c r="D16">
        <v>119</v>
      </c>
      <c r="E16">
        <v>2</v>
      </c>
      <c r="F16">
        <f t="shared" si="0"/>
        <v>4101335</v>
      </c>
      <c r="G16" s="19">
        <f t="shared" si="1"/>
        <v>8202670</v>
      </c>
      <c r="H16" s="20">
        <v>14809.656999999999</v>
      </c>
      <c r="I16">
        <v>432</v>
      </c>
      <c r="J16" s="21">
        <v>0.96253438542625025</v>
      </c>
      <c r="K16" s="20">
        <v>1846.6109999999981</v>
      </c>
      <c r="L16">
        <v>432</v>
      </c>
      <c r="M16" s="21">
        <v>0.9593790340781797</v>
      </c>
      <c r="N16" s="20">
        <v>1675.521</v>
      </c>
      <c r="O16" s="22">
        <v>432</v>
      </c>
      <c r="P16">
        <v>186</v>
      </c>
      <c r="Q16" s="21">
        <v>0.9593790340781797</v>
      </c>
      <c r="R16" s="20">
        <v>492</v>
      </c>
      <c r="S16">
        <v>121</v>
      </c>
      <c r="T16">
        <v>80</v>
      </c>
      <c r="U16" s="21">
        <v>0.9593790340781797</v>
      </c>
      <c r="V16" s="20">
        <v>282.07038877932217</v>
      </c>
      <c r="W16">
        <v>168</v>
      </c>
      <c r="X16" s="21">
        <v>0.9593790340781797</v>
      </c>
      <c r="Y16" s="20">
        <v>491.56881728871662</v>
      </c>
      <c r="Z16">
        <v>113</v>
      </c>
      <c r="AA16" s="21">
        <v>0.9593790340781797</v>
      </c>
      <c r="AC16" s="14">
        <f t="shared" si="3"/>
        <v>30.127332082786971</v>
      </c>
      <c r="AD16" s="14">
        <f t="shared" si="4"/>
        <v>3.7565665987218528</v>
      </c>
      <c r="AE16" s="14">
        <f t="shared" si="5"/>
        <v>3.4085176705094056</v>
      </c>
      <c r="AF16" s="14">
        <f t="shared" si="6"/>
        <v>1.0008771563535328</v>
      </c>
      <c r="AG16" s="14">
        <f t="shared" si="2"/>
        <v>0.57381668417273046</v>
      </c>
    </row>
    <row r="17" spans="1:33">
      <c r="A17" s="1">
        <v>13</v>
      </c>
      <c r="B17" s="12" t="s">
        <v>13</v>
      </c>
      <c r="C17" s="12">
        <v>32769</v>
      </c>
      <c r="D17">
        <v>10</v>
      </c>
      <c r="E17">
        <v>2</v>
      </c>
      <c r="F17">
        <f t="shared" si="0"/>
        <v>327690</v>
      </c>
      <c r="G17" s="19">
        <f t="shared" si="1"/>
        <v>655380</v>
      </c>
      <c r="H17" s="20">
        <v>7364.0210000000006</v>
      </c>
      <c r="I17">
        <v>432</v>
      </c>
      <c r="J17" s="21">
        <v>0.94480267525802508</v>
      </c>
      <c r="K17" s="20">
        <v>1542.2270000000001</v>
      </c>
      <c r="L17">
        <v>432</v>
      </c>
      <c r="M17" s="21">
        <v>0.94293343198005497</v>
      </c>
      <c r="N17" s="20">
        <v>1834.828</v>
      </c>
      <c r="O17" s="22">
        <v>432</v>
      </c>
      <c r="P17">
        <v>114</v>
      </c>
      <c r="Q17" s="21">
        <v>0.94293343198005497</v>
      </c>
      <c r="R17" s="20">
        <v>412</v>
      </c>
      <c r="S17">
        <v>114</v>
      </c>
      <c r="T17">
        <v>68</v>
      </c>
      <c r="U17" s="21">
        <v>0.94293343198005497</v>
      </c>
      <c r="V17" s="20">
        <v>184.15849675623579</v>
      </c>
      <c r="W17">
        <v>168</v>
      </c>
      <c r="X17" s="21">
        <v>0.93564763752791524</v>
      </c>
      <c r="Y17" s="20">
        <v>412.00145392926538</v>
      </c>
      <c r="Z17">
        <v>139</v>
      </c>
      <c r="AA17" s="21">
        <v>0.94293343198005497</v>
      </c>
      <c r="AC17" s="14">
        <f t="shared" si="3"/>
        <v>17.873774302904025</v>
      </c>
      <c r="AD17" s="14">
        <f t="shared" si="4"/>
        <v>3.743256207694786</v>
      </c>
      <c r="AE17" s="14">
        <f t="shared" si="5"/>
        <v>4.4534503033938639</v>
      </c>
      <c r="AF17" s="14">
        <f t="shared" si="6"/>
        <v>0.99999647105792588</v>
      </c>
      <c r="AG17" s="14">
        <f t="shared" si="2"/>
        <v>0.44698506522225312</v>
      </c>
    </row>
    <row r="18" spans="1:33">
      <c r="A18" s="1">
        <v>14</v>
      </c>
      <c r="B18" s="12" t="s">
        <v>40</v>
      </c>
      <c r="C18" s="12">
        <v>8237</v>
      </c>
      <c r="D18">
        <v>801</v>
      </c>
      <c r="E18">
        <v>7</v>
      </c>
      <c r="F18">
        <f t="shared" si="0"/>
        <v>6597837</v>
      </c>
      <c r="G18" s="19">
        <f t="shared" si="1"/>
        <v>46184859</v>
      </c>
      <c r="H18" s="20">
        <v>10491.368</v>
      </c>
      <c r="I18">
        <v>432</v>
      </c>
      <c r="J18" s="21">
        <v>0.68052650313296359</v>
      </c>
      <c r="K18" s="20">
        <v>7376.4439999999968</v>
      </c>
      <c r="L18">
        <v>432</v>
      </c>
      <c r="M18" s="21">
        <v>0.68052650313296359</v>
      </c>
      <c r="N18" s="20">
        <v>9955.2309999999961</v>
      </c>
      <c r="O18" s="22">
        <v>432</v>
      </c>
      <c r="P18">
        <v>151</v>
      </c>
      <c r="Q18" s="21">
        <v>0.68052650313296359</v>
      </c>
      <c r="R18" s="20">
        <v>1230</v>
      </c>
      <c r="S18">
        <v>69</v>
      </c>
      <c r="T18">
        <v>54</v>
      </c>
      <c r="U18" s="21">
        <v>0.68052650313296359</v>
      </c>
      <c r="V18" s="20">
        <v>457.0501902643839</v>
      </c>
      <c r="W18">
        <v>168</v>
      </c>
      <c r="X18" s="21">
        <v>0.68052650313296359</v>
      </c>
      <c r="Y18" s="20">
        <v>1229.795890277227</v>
      </c>
      <c r="Z18">
        <v>103</v>
      </c>
      <c r="AA18" s="21">
        <v>0.68052650313296359</v>
      </c>
      <c r="AC18" s="14">
        <f t="shared" si="3"/>
        <v>8.5309831354493966</v>
      </c>
      <c r="AD18" s="14">
        <f t="shared" si="4"/>
        <v>5.998104285693425</v>
      </c>
      <c r="AE18" s="14">
        <f t="shared" si="5"/>
        <v>8.0950270518108791</v>
      </c>
      <c r="AF18" s="14">
        <f t="shared" si="6"/>
        <v>1.0001659704056476</v>
      </c>
      <c r="AG18" s="14">
        <f t="shared" si="2"/>
        <v>0.3716471927397263</v>
      </c>
    </row>
    <row r="19" spans="1:33">
      <c r="A19" s="1">
        <v>15</v>
      </c>
      <c r="B19" s="12" t="s">
        <v>9</v>
      </c>
      <c r="C19" s="12">
        <v>5404</v>
      </c>
      <c r="D19">
        <v>6</v>
      </c>
      <c r="E19">
        <v>2</v>
      </c>
      <c r="F19">
        <f t="shared" si="0"/>
        <v>32424</v>
      </c>
      <c r="G19" s="19">
        <f t="shared" si="1"/>
        <v>64848</v>
      </c>
      <c r="H19" s="20">
        <v>1237.6120000000001</v>
      </c>
      <c r="I19">
        <v>432</v>
      </c>
      <c r="J19" s="21">
        <v>0.8669905158454777</v>
      </c>
      <c r="K19" s="20">
        <v>725.10499999999945</v>
      </c>
      <c r="L19">
        <v>432</v>
      </c>
      <c r="M19" s="21">
        <v>0.8669905158454777</v>
      </c>
      <c r="N19" s="20">
        <v>862.93599999999901</v>
      </c>
      <c r="O19" s="22">
        <v>432</v>
      </c>
      <c r="P19">
        <v>183</v>
      </c>
      <c r="Q19" s="21">
        <v>0.8669905158454777</v>
      </c>
      <c r="R19" s="20">
        <v>318</v>
      </c>
      <c r="S19">
        <v>162</v>
      </c>
      <c r="T19">
        <v>83</v>
      </c>
      <c r="U19" s="21">
        <v>0.8669905158454777</v>
      </c>
      <c r="V19" s="20">
        <v>121.4309431126913</v>
      </c>
      <c r="W19">
        <v>168</v>
      </c>
      <c r="X19" s="21">
        <v>0.8669905158454777</v>
      </c>
      <c r="Y19" s="20">
        <v>317.7448443177542</v>
      </c>
      <c r="Z19">
        <v>120</v>
      </c>
      <c r="AA19" s="21">
        <v>0.8669905158454777</v>
      </c>
      <c r="AC19" s="14">
        <f t="shared" si="3"/>
        <v>3.8949868806127714</v>
      </c>
      <c r="AD19" s="14">
        <f t="shared" si="4"/>
        <v>2.2820354538148639</v>
      </c>
      <c r="AE19" s="14">
        <f t="shared" si="5"/>
        <v>2.7158143253365825</v>
      </c>
      <c r="AF19" s="14">
        <f t="shared" si="6"/>
        <v>1.0008030206840763</v>
      </c>
      <c r="AG19" s="14">
        <f t="shared" si="2"/>
        <v>0.38216495179779147</v>
      </c>
    </row>
    <row r="20" spans="1:33">
      <c r="A20" s="1">
        <v>16</v>
      </c>
      <c r="B20" s="12" t="s">
        <v>21</v>
      </c>
      <c r="C20" s="12">
        <v>5124</v>
      </c>
      <c r="D20">
        <v>21</v>
      </c>
      <c r="E20">
        <v>2</v>
      </c>
      <c r="F20">
        <f t="shared" si="0"/>
        <v>107604</v>
      </c>
      <c r="G20" s="19">
        <f t="shared" si="1"/>
        <v>215208</v>
      </c>
      <c r="H20" s="20">
        <v>2233.9049999999988</v>
      </c>
      <c r="I20">
        <v>432</v>
      </c>
      <c r="J20" s="21">
        <v>0.93437339676820608</v>
      </c>
      <c r="K20" s="20">
        <v>1043.6300000000001</v>
      </c>
      <c r="L20">
        <v>432</v>
      </c>
      <c r="M20" s="21">
        <v>0.93364151085529612</v>
      </c>
      <c r="N20" s="20">
        <v>1052.971</v>
      </c>
      <c r="O20" s="22">
        <v>432</v>
      </c>
      <c r="P20">
        <v>167</v>
      </c>
      <c r="Q20" s="21">
        <v>0.93364151085529612</v>
      </c>
      <c r="R20" s="20">
        <v>457</v>
      </c>
      <c r="S20">
        <v>192</v>
      </c>
      <c r="T20">
        <v>106</v>
      </c>
      <c r="U20" s="21">
        <v>0.93364151085529612</v>
      </c>
      <c r="V20" s="20">
        <v>174.5637340679169</v>
      </c>
      <c r="W20">
        <v>168</v>
      </c>
      <c r="X20" s="21">
        <v>0.93437339676820608</v>
      </c>
      <c r="Y20" s="20">
        <v>457.23464896965032</v>
      </c>
      <c r="Z20">
        <v>123</v>
      </c>
      <c r="AA20" s="21">
        <v>0.93437339676820608</v>
      </c>
      <c r="AC20" s="14">
        <f t="shared" si="3"/>
        <v>4.885686167997032</v>
      </c>
      <c r="AD20" s="14">
        <f t="shared" si="4"/>
        <v>2.2824823148284037</v>
      </c>
      <c r="AE20" s="14">
        <f t="shared" si="5"/>
        <v>2.3029116502277427</v>
      </c>
      <c r="AF20" s="14">
        <f t="shared" si="6"/>
        <v>0.99948680842499782</v>
      </c>
      <c r="AG20" s="14">
        <f t="shared" si="2"/>
        <v>0.38178150860020199</v>
      </c>
    </row>
    <row r="21" spans="1:33">
      <c r="A21" s="1">
        <v>17</v>
      </c>
      <c r="B21" s="12" t="s">
        <v>26</v>
      </c>
      <c r="C21" s="12">
        <v>3196</v>
      </c>
      <c r="D21">
        <v>37</v>
      </c>
      <c r="E21">
        <v>2</v>
      </c>
      <c r="F21">
        <f t="shared" si="0"/>
        <v>118252</v>
      </c>
      <c r="G21" s="19">
        <f t="shared" si="1"/>
        <v>236504</v>
      </c>
      <c r="H21" s="20">
        <v>1880.9799999999991</v>
      </c>
      <c r="I21">
        <v>432</v>
      </c>
      <c r="J21" s="21">
        <v>0.99256651017214403</v>
      </c>
      <c r="K21" s="20">
        <v>934.19899999999984</v>
      </c>
      <c r="L21">
        <v>432</v>
      </c>
      <c r="M21" s="21">
        <v>0.99178403755868538</v>
      </c>
      <c r="N21" s="20">
        <v>915.72199999999839</v>
      </c>
      <c r="O21" s="22">
        <v>432</v>
      </c>
      <c r="P21">
        <v>186</v>
      </c>
      <c r="Q21" s="21">
        <v>0.99178403755868538</v>
      </c>
      <c r="R21" s="20">
        <v>333</v>
      </c>
      <c r="S21">
        <v>172</v>
      </c>
      <c r="T21">
        <v>95</v>
      </c>
      <c r="U21" s="21">
        <v>0.99178403755868538</v>
      </c>
      <c r="V21" s="20">
        <v>238.8912603200277</v>
      </c>
      <c r="W21">
        <v>168</v>
      </c>
      <c r="X21" s="21">
        <v>0.99178403755868538</v>
      </c>
      <c r="Y21" s="20">
        <v>333.3455238513946</v>
      </c>
      <c r="Z21">
        <v>101</v>
      </c>
      <c r="AA21" s="21">
        <v>0.99178403755868538</v>
      </c>
      <c r="AC21" s="14">
        <f t="shared" si="3"/>
        <v>5.6427336364610667</v>
      </c>
      <c r="AD21" s="14">
        <f t="shared" si="4"/>
        <v>2.8024945084202351</v>
      </c>
      <c r="AE21" s="14">
        <f t="shared" si="5"/>
        <v>2.7470655355439155</v>
      </c>
      <c r="AF21" s="14">
        <f t="shared" si="6"/>
        <v>0.99896346635346256</v>
      </c>
      <c r="AG21" s="14">
        <f t="shared" si="2"/>
        <v>0.71664757204457141</v>
      </c>
    </row>
    <row r="22" spans="1:33">
      <c r="A22" s="1">
        <v>18</v>
      </c>
      <c r="B22" s="12" t="s">
        <v>19</v>
      </c>
      <c r="C22" s="12">
        <v>2310</v>
      </c>
      <c r="D22">
        <v>20</v>
      </c>
      <c r="E22">
        <v>7</v>
      </c>
      <c r="F22">
        <f t="shared" si="0"/>
        <v>46200</v>
      </c>
      <c r="G22" s="19">
        <f t="shared" si="1"/>
        <v>323400</v>
      </c>
      <c r="H22" s="20">
        <v>1437.891000000001</v>
      </c>
      <c r="I22">
        <v>432</v>
      </c>
      <c r="J22" s="21">
        <v>0.91991341991341979</v>
      </c>
      <c r="K22" s="20">
        <v>854.73000000000059</v>
      </c>
      <c r="L22">
        <v>432</v>
      </c>
      <c r="M22" s="21">
        <v>0.91233766233766234</v>
      </c>
      <c r="N22" s="20">
        <v>780.90799999999888</v>
      </c>
      <c r="O22" s="22">
        <v>432</v>
      </c>
      <c r="P22">
        <v>189</v>
      </c>
      <c r="Q22" s="21">
        <v>0.91233766233766234</v>
      </c>
      <c r="R22" s="20">
        <v>315</v>
      </c>
      <c r="S22">
        <v>165</v>
      </c>
      <c r="T22">
        <v>94</v>
      </c>
      <c r="U22" s="21">
        <v>0.91233766233766234</v>
      </c>
      <c r="V22" s="20">
        <v>121.5969591684713</v>
      </c>
      <c r="W22">
        <v>168</v>
      </c>
      <c r="X22" s="21">
        <v>0.91233766233766234</v>
      </c>
      <c r="Y22" s="20">
        <v>315.05571380098638</v>
      </c>
      <c r="Z22">
        <v>133</v>
      </c>
      <c r="AA22" s="21">
        <v>0.91233766233766234</v>
      </c>
      <c r="AC22" s="14">
        <f t="shared" si="3"/>
        <v>4.5639261153291901</v>
      </c>
      <c r="AD22" s="14">
        <f t="shared" si="4"/>
        <v>2.7129487343305709</v>
      </c>
      <c r="AE22" s="14">
        <f t="shared" si="5"/>
        <v>2.4786346217268762</v>
      </c>
      <c r="AF22" s="14">
        <f t="shared" si="6"/>
        <v>0.99982316206770472</v>
      </c>
      <c r="AG22" s="14">
        <f t="shared" si="2"/>
        <v>0.38595382924964622</v>
      </c>
    </row>
    <row r="23" spans="1:33">
      <c r="A23" s="1">
        <v>19</v>
      </c>
      <c r="B23" s="12" t="s">
        <v>22</v>
      </c>
      <c r="C23" s="12">
        <v>2109</v>
      </c>
      <c r="D23">
        <v>22</v>
      </c>
      <c r="E23">
        <v>2</v>
      </c>
      <c r="F23">
        <f t="shared" si="0"/>
        <v>46398</v>
      </c>
      <c r="G23" s="19">
        <f t="shared" si="1"/>
        <v>92796</v>
      </c>
      <c r="H23" s="20">
        <v>1248.575000000001</v>
      </c>
      <c r="I23">
        <v>432</v>
      </c>
      <c r="J23" s="21">
        <v>0.86128792332214521</v>
      </c>
      <c r="K23" s="20">
        <v>690.35299999999995</v>
      </c>
      <c r="L23">
        <v>432</v>
      </c>
      <c r="M23" s="21">
        <v>0.85832864526378538</v>
      </c>
      <c r="N23" s="20">
        <v>890.43799999999942</v>
      </c>
      <c r="O23" s="22">
        <v>432</v>
      </c>
      <c r="P23">
        <v>191</v>
      </c>
      <c r="Q23" s="21">
        <v>0.85832864526378538</v>
      </c>
      <c r="R23" s="20">
        <v>316</v>
      </c>
      <c r="S23">
        <v>165</v>
      </c>
      <c r="T23">
        <v>89</v>
      </c>
      <c r="U23" s="21">
        <v>0.85832864526378538</v>
      </c>
      <c r="V23" s="20">
        <v>115.5215618843844</v>
      </c>
      <c r="W23">
        <v>168</v>
      </c>
      <c r="X23" s="21">
        <v>0.85832864526378538</v>
      </c>
      <c r="Y23" s="20">
        <v>315.69677747736102</v>
      </c>
      <c r="Z23">
        <v>109</v>
      </c>
      <c r="AA23" s="21">
        <v>0.85832864526378538</v>
      </c>
      <c r="AC23" s="14">
        <f t="shared" si="3"/>
        <v>3.9549817707263029</v>
      </c>
      <c r="AD23" s="14">
        <f t="shared" si="4"/>
        <v>2.1867597303856101</v>
      </c>
      <c r="AE23" s="14">
        <f t="shared" si="5"/>
        <v>2.8205482713989811</v>
      </c>
      <c r="AF23" s="14">
        <f t="shared" si="6"/>
        <v>1.0009604865943262</v>
      </c>
      <c r="AG23" s="14">
        <f t="shared" si="2"/>
        <v>0.36592569239218342</v>
      </c>
    </row>
    <row r="24" spans="1:33">
      <c r="A24" s="1">
        <v>20</v>
      </c>
      <c r="B24" s="12" t="s">
        <v>10</v>
      </c>
      <c r="C24" s="12">
        <v>1728</v>
      </c>
      <c r="D24">
        <v>7</v>
      </c>
      <c r="E24">
        <v>4</v>
      </c>
      <c r="F24">
        <f t="shared" si="0"/>
        <v>12096</v>
      </c>
      <c r="G24" s="19">
        <f t="shared" si="1"/>
        <v>48384</v>
      </c>
      <c r="H24" s="20">
        <v>1105.412</v>
      </c>
      <c r="I24">
        <v>432</v>
      </c>
      <c r="J24" s="21">
        <v>0.95875538369643809</v>
      </c>
      <c r="K24" s="20">
        <v>587.1519999999997</v>
      </c>
      <c r="L24">
        <v>432</v>
      </c>
      <c r="M24" s="21">
        <v>0.9565830425351316</v>
      </c>
      <c r="N24" s="20">
        <v>772.37000000000046</v>
      </c>
      <c r="O24" s="22">
        <v>432</v>
      </c>
      <c r="P24">
        <v>157</v>
      </c>
      <c r="Q24" s="21">
        <v>0.9565830425351316</v>
      </c>
      <c r="R24" s="20">
        <v>325</v>
      </c>
      <c r="S24">
        <v>183</v>
      </c>
      <c r="T24">
        <v>112</v>
      </c>
      <c r="U24" s="21">
        <v>0.9565830425351316</v>
      </c>
      <c r="V24" s="20">
        <v>138.7028041879621</v>
      </c>
      <c r="W24">
        <v>168</v>
      </c>
      <c r="X24" s="21">
        <v>0.9565830425351316</v>
      </c>
      <c r="Y24" s="20">
        <v>325.14128333493801</v>
      </c>
      <c r="Z24">
        <v>135</v>
      </c>
      <c r="AA24" s="21">
        <v>0.9565830425351316</v>
      </c>
      <c r="AC24" s="14">
        <f t="shared" si="3"/>
        <v>3.3997897426679011</v>
      </c>
      <c r="AD24" s="14">
        <f t="shared" si="4"/>
        <v>1.8058365089097481</v>
      </c>
      <c r="AE24" s="14">
        <f t="shared" si="5"/>
        <v>2.3754904085937265</v>
      </c>
      <c r="AF24" s="14">
        <f t="shared" si="6"/>
        <v>0.99956547094392667</v>
      </c>
      <c r="AG24" s="14">
        <f t="shared" si="2"/>
        <v>0.42659241165964179</v>
      </c>
    </row>
    <row r="25" spans="1:33">
      <c r="A25" s="1">
        <v>21</v>
      </c>
      <c r="B25" s="12" t="s">
        <v>41</v>
      </c>
      <c r="C25" s="12">
        <v>1080</v>
      </c>
      <c r="D25">
        <v>857</v>
      </c>
      <c r="E25">
        <v>9</v>
      </c>
      <c r="F25">
        <f t="shared" si="0"/>
        <v>925560</v>
      </c>
      <c r="G25" s="19">
        <f t="shared" si="1"/>
        <v>8330040</v>
      </c>
      <c r="H25" s="20">
        <v>1716.8750000000009</v>
      </c>
      <c r="I25">
        <v>432</v>
      </c>
      <c r="J25" s="21">
        <v>0.93402777777777779</v>
      </c>
      <c r="K25" s="20">
        <v>1398.588999999999</v>
      </c>
      <c r="L25">
        <v>432</v>
      </c>
      <c r="M25" s="21">
        <v>0.93402777777777779</v>
      </c>
      <c r="N25" s="20">
        <v>809.59099999999955</v>
      </c>
      <c r="O25" s="22">
        <v>432</v>
      </c>
      <c r="P25">
        <v>162</v>
      </c>
      <c r="Q25" s="21">
        <v>0.93402777777777779</v>
      </c>
      <c r="R25" s="20">
        <v>390</v>
      </c>
      <c r="S25">
        <v>198</v>
      </c>
      <c r="T25">
        <v>117</v>
      </c>
      <c r="U25" s="21">
        <v>0.93402777777777779</v>
      </c>
      <c r="V25" s="20">
        <v>182.15674104457429</v>
      </c>
      <c r="W25">
        <v>168</v>
      </c>
      <c r="X25" s="21">
        <v>0.93402777777777779</v>
      </c>
      <c r="Y25" s="20">
        <v>389.51085991416761</v>
      </c>
      <c r="Z25">
        <v>94</v>
      </c>
      <c r="AA25" s="21">
        <v>0.93402777777777779</v>
      </c>
      <c r="AC25" s="14">
        <f t="shared" si="3"/>
        <v>4.4077718407603079</v>
      </c>
      <c r="AD25" s="14">
        <f t="shared" si="4"/>
        <v>3.5906290271552153</v>
      </c>
      <c r="AE25" s="14">
        <f t="shared" si="5"/>
        <v>2.0784812012132359</v>
      </c>
      <c r="AF25" s="14">
        <f t="shared" si="6"/>
        <v>1.0012557803547253</v>
      </c>
      <c r="AG25" s="14">
        <f t="shared" si="2"/>
        <v>0.46765510231143298</v>
      </c>
    </row>
    <row r="26" spans="1:33">
      <c r="A26" s="1">
        <v>22</v>
      </c>
      <c r="B26" s="12" t="s">
        <v>20</v>
      </c>
      <c r="C26" s="12">
        <v>1000</v>
      </c>
      <c r="D26">
        <v>21</v>
      </c>
      <c r="E26">
        <v>2</v>
      </c>
      <c r="F26">
        <f t="shared" si="0"/>
        <v>21000</v>
      </c>
      <c r="G26" s="19">
        <f t="shared" si="1"/>
        <v>42000</v>
      </c>
      <c r="H26" s="20">
        <v>833.39599999999962</v>
      </c>
      <c r="I26">
        <v>432</v>
      </c>
      <c r="J26" s="21">
        <v>0.75749298339481663</v>
      </c>
      <c r="K26" s="20">
        <v>644.13100000000043</v>
      </c>
      <c r="L26">
        <v>432</v>
      </c>
      <c r="M26" s="21">
        <v>0.75500079787483687</v>
      </c>
      <c r="N26" s="20">
        <v>846.03899999999987</v>
      </c>
      <c r="O26" s="22">
        <v>432</v>
      </c>
      <c r="P26">
        <v>166</v>
      </c>
      <c r="Q26" s="21">
        <v>0.75500079787483687</v>
      </c>
      <c r="R26" s="20">
        <v>232</v>
      </c>
      <c r="S26">
        <v>129</v>
      </c>
      <c r="T26">
        <v>76</v>
      </c>
      <c r="U26" s="21">
        <v>0.75500079787483687</v>
      </c>
      <c r="V26" s="20">
        <v>119.6777870705923</v>
      </c>
      <c r="W26">
        <v>168</v>
      </c>
      <c r="X26" s="21">
        <v>0.75500079787483687</v>
      </c>
      <c r="Y26" s="20">
        <v>231.96640094629919</v>
      </c>
      <c r="Z26">
        <v>97</v>
      </c>
      <c r="AA26" s="21">
        <v>0.75500079787483687</v>
      </c>
      <c r="AC26" s="14">
        <f t="shared" si="3"/>
        <v>3.5927444517834846</v>
      </c>
      <c r="AD26" s="14">
        <f t="shared" si="4"/>
        <v>2.776828874234758</v>
      </c>
      <c r="AE26" s="14">
        <f t="shared" si="5"/>
        <v>3.647248034838718</v>
      </c>
      <c r="AF26" s="14">
        <f t="shared" si="6"/>
        <v>1.0001448444842174</v>
      </c>
      <c r="AG26" s="14">
        <f t="shared" si="2"/>
        <v>0.51592724887040009</v>
      </c>
    </row>
    <row r="27" spans="1:33">
      <c r="A27" s="1">
        <v>23</v>
      </c>
      <c r="B27" s="12" t="s">
        <v>18</v>
      </c>
      <c r="C27" s="12">
        <v>846</v>
      </c>
      <c r="D27">
        <v>19</v>
      </c>
      <c r="E27">
        <v>4</v>
      </c>
      <c r="F27">
        <f t="shared" si="0"/>
        <v>16074</v>
      </c>
      <c r="G27" s="19">
        <f t="shared" si="1"/>
        <v>64296</v>
      </c>
      <c r="H27" s="20">
        <v>1074.691</v>
      </c>
      <c r="I27">
        <v>432</v>
      </c>
      <c r="J27" s="21">
        <v>0.77365453949524732</v>
      </c>
      <c r="K27" s="20">
        <v>599.87000000000012</v>
      </c>
      <c r="L27">
        <v>432</v>
      </c>
      <c r="M27" s="21">
        <v>0.77365453949524732</v>
      </c>
      <c r="N27" s="20">
        <v>381.38199999999989</v>
      </c>
      <c r="O27" s="22">
        <v>432</v>
      </c>
      <c r="P27">
        <v>176</v>
      </c>
      <c r="Q27" s="21">
        <v>0.77365453949524732</v>
      </c>
      <c r="R27" s="20">
        <v>240</v>
      </c>
      <c r="S27">
        <v>251</v>
      </c>
      <c r="T27">
        <v>133</v>
      </c>
      <c r="U27" s="21">
        <v>0.77365453949524732</v>
      </c>
      <c r="V27" s="20">
        <v>93.500674668293371</v>
      </c>
      <c r="W27">
        <v>168</v>
      </c>
      <c r="X27" s="21">
        <v>0.77365453949524732</v>
      </c>
      <c r="Y27" s="20">
        <v>239.80378353062801</v>
      </c>
      <c r="Z27">
        <v>102</v>
      </c>
      <c r="AA27" s="21">
        <v>0.77365453949524732</v>
      </c>
      <c r="AC27" s="14">
        <f t="shared" si="3"/>
        <v>4.4815431357142836</v>
      </c>
      <c r="AD27" s="14">
        <f t="shared" si="4"/>
        <v>2.5015034840907089</v>
      </c>
      <c r="AE27" s="14">
        <f t="shared" si="5"/>
        <v>1.5903919211987301</v>
      </c>
      <c r="AF27" s="14">
        <f t="shared" si="6"/>
        <v>1.0008182375877608</v>
      </c>
      <c r="AG27" s="14">
        <f t="shared" si="2"/>
        <v>0.38990491847828312</v>
      </c>
    </row>
    <row r="28" spans="1:33">
      <c r="A28" s="1">
        <v>24</v>
      </c>
      <c r="B28" s="12" t="s">
        <v>8</v>
      </c>
      <c r="C28" s="12">
        <v>748</v>
      </c>
      <c r="D28">
        <v>5</v>
      </c>
      <c r="E28">
        <v>2</v>
      </c>
      <c r="F28">
        <f t="shared" si="0"/>
        <v>3740</v>
      </c>
      <c r="G28" s="19">
        <f t="shared" si="1"/>
        <v>7480</v>
      </c>
      <c r="H28" s="20">
        <v>637.12599999999998</v>
      </c>
      <c r="I28">
        <v>432</v>
      </c>
      <c r="J28" s="21">
        <v>0.78261306532663311</v>
      </c>
      <c r="K28" s="20">
        <v>471.50800000000038</v>
      </c>
      <c r="L28">
        <v>432</v>
      </c>
      <c r="M28" s="21">
        <v>0.78261306532663311</v>
      </c>
      <c r="N28" s="20">
        <v>660.22200000000078</v>
      </c>
      <c r="O28" s="22">
        <v>432</v>
      </c>
      <c r="P28">
        <v>206</v>
      </c>
      <c r="Q28" s="21">
        <v>0.78261306532663311</v>
      </c>
      <c r="R28" s="20">
        <v>233</v>
      </c>
      <c r="S28">
        <v>155</v>
      </c>
      <c r="T28">
        <v>91</v>
      </c>
      <c r="U28" s="21">
        <v>0.78261306532663311</v>
      </c>
      <c r="V28" s="20">
        <v>94.742008017222119</v>
      </c>
      <c r="W28">
        <v>168</v>
      </c>
      <c r="X28" s="21">
        <v>0.78261306532663311</v>
      </c>
      <c r="Y28" s="20">
        <v>232.8684465357463</v>
      </c>
      <c r="Z28">
        <v>97</v>
      </c>
      <c r="AA28" s="21">
        <v>0.78261306532663311</v>
      </c>
      <c r="AC28" s="14">
        <f t="shared" si="3"/>
        <v>2.7359911120556148</v>
      </c>
      <c r="AD28" s="14">
        <f t="shared" si="4"/>
        <v>2.0247826917487592</v>
      </c>
      <c r="AE28" s="14">
        <f t="shared" si="5"/>
        <v>2.8351715735719218</v>
      </c>
      <c r="AF28" s="14">
        <f t="shared" si="6"/>
        <v>1.0005649261040332</v>
      </c>
      <c r="AG28" s="14">
        <f t="shared" si="2"/>
        <v>0.40684776931630717</v>
      </c>
    </row>
    <row r="29" spans="1:33">
      <c r="A29" s="1">
        <v>25</v>
      </c>
      <c r="B29" s="13" t="s">
        <v>16</v>
      </c>
      <c r="C29" s="13">
        <v>690</v>
      </c>
      <c r="D29" s="23">
        <v>15</v>
      </c>
      <c r="E29" s="23">
        <v>2</v>
      </c>
      <c r="F29" s="23">
        <f t="shared" si="0"/>
        <v>10350</v>
      </c>
      <c r="G29" s="24">
        <f t="shared" si="1"/>
        <v>20700</v>
      </c>
      <c r="H29" s="25">
        <v>923.21000000000015</v>
      </c>
      <c r="I29" s="23">
        <v>432</v>
      </c>
      <c r="J29" s="26">
        <v>0.88768115942028991</v>
      </c>
      <c r="K29" s="25">
        <v>533.71300000000031</v>
      </c>
      <c r="L29" s="23">
        <v>432</v>
      </c>
      <c r="M29" s="26">
        <v>0.88043478260869568</v>
      </c>
      <c r="N29" s="25">
        <v>741.11300000000074</v>
      </c>
      <c r="O29" s="27">
        <v>432</v>
      </c>
      <c r="P29" s="23">
        <v>113</v>
      </c>
      <c r="Q29" s="26">
        <v>0.87862318840579723</v>
      </c>
      <c r="R29" s="25">
        <v>274</v>
      </c>
      <c r="S29" s="23">
        <v>164</v>
      </c>
      <c r="T29" s="23">
        <v>70</v>
      </c>
      <c r="U29" s="26">
        <v>0.88043478260869568</v>
      </c>
      <c r="V29" s="25">
        <v>129.38166001192729</v>
      </c>
      <c r="W29" s="23">
        <v>168</v>
      </c>
      <c r="X29" s="26">
        <v>0.88043478260869568</v>
      </c>
      <c r="Y29" s="25">
        <v>274.40217246027959</v>
      </c>
      <c r="Z29" s="23">
        <v>103</v>
      </c>
      <c r="AA29" s="26">
        <v>0.88043478260869568</v>
      </c>
      <c r="AC29" s="14">
        <f t="shared" si="3"/>
        <v>3.3644412933124177</v>
      </c>
      <c r="AD29" s="14">
        <f t="shared" si="4"/>
        <v>1.945002822735511</v>
      </c>
      <c r="AE29" s="14">
        <f t="shared" si="5"/>
        <v>2.7008277425619824</v>
      </c>
      <c r="AF29" s="14">
        <f t="shared" si="6"/>
        <v>0.99853436852677324</v>
      </c>
      <c r="AG29" s="14">
        <f t="shared" si="2"/>
        <v>0.47150377437574997</v>
      </c>
    </row>
    <row r="32" spans="1:33">
      <c r="AB32" s="9" t="s">
        <v>92</v>
      </c>
      <c r="AC32">
        <f>CORREL($C4:$C29,AC4:AC29)</f>
        <v>0.82565909528718184</v>
      </c>
      <c r="AD32">
        <f t="shared" ref="AD32:AF32" si="7">CORREL($C4:$C29,AD4:AD29)</f>
        <v>-0.17563398973602581</v>
      </c>
      <c r="AE32">
        <f t="shared" si="7"/>
        <v>-0.15014503962596862</v>
      </c>
      <c r="AF32">
        <f t="shared" si="7"/>
        <v>-9.2343924155720417E-2</v>
      </c>
      <c r="AG32">
        <f>CORREL($C4:$C20,AG4:AG20)</f>
        <v>0.69023457085226803</v>
      </c>
    </row>
    <row r="33" spans="28:33">
      <c r="AB33" s="9" t="s">
        <v>93</v>
      </c>
      <c r="AC33">
        <f>CORREL($D4:$D29,AC4:AC29)</f>
        <v>-0.10107967510882401</v>
      </c>
      <c r="AD33">
        <f t="shared" ref="AD33:AF33" si="8">CORREL($D4:$D29,AD4:AD29)</f>
        <v>0.45926583928287895</v>
      </c>
      <c r="AE33">
        <f t="shared" si="8"/>
        <v>0.44508980803780557</v>
      </c>
      <c r="AF33">
        <f t="shared" si="8"/>
        <v>0.25539221022138708</v>
      </c>
      <c r="AG33">
        <f>CORREL($D4:$D20,AG4:AG20)</f>
        <v>-0.17926170846996103</v>
      </c>
    </row>
    <row r="34" spans="28:33">
      <c r="AB34" s="9" t="s">
        <v>94</v>
      </c>
      <c r="AC34">
        <f>CORREL($E4:$E29,AC4:AC29)</f>
        <v>0.21385481200550099</v>
      </c>
      <c r="AD34">
        <f t="shared" ref="AD34:AF34" si="9">CORREL($E4:$E29,AD4:AD29)</f>
        <v>0.63427076117860703</v>
      </c>
      <c r="AE34">
        <f t="shared" si="9"/>
        <v>0.33213316769787826</v>
      </c>
      <c r="AF34">
        <f t="shared" si="9"/>
        <v>-1.1552271144681639E-2</v>
      </c>
      <c r="AG34">
        <f>CORREL($E4:$E20,AG4:AG20)</f>
        <v>0.20487495069234665</v>
      </c>
    </row>
    <row r="35" spans="28:33">
      <c r="AB35" s="9" t="s">
        <v>95</v>
      </c>
      <c r="AC35">
        <f>CORREL($F4:$F29,AC4:AC29)</f>
        <v>0.87832016623626841</v>
      </c>
      <c r="AD35">
        <f t="shared" ref="AD35:AF35" si="10">CORREL($F4:$F29,AD4:AD29)</f>
        <v>0.13246926148161037</v>
      </c>
      <c r="AE35">
        <f t="shared" si="10"/>
        <v>0.13533638367404932</v>
      </c>
      <c r="AF35">
        <f t="shared" si="10"/>
        <v>-1.0178093450167978E-2</v>
      </c>
      <c r="AG35">
        <f>CORREL($F4:$F20,AG4:AG20)</f>
        <v>0.29190744059833884</v>
      </c>
    </row>
    <row r="36" spans="28:33">
      <c r="AB36" s="9" t="s">
        <v>96</v>
      </c>
      <c r="AC36">
        <f>CORREL($G4:$G29,AC4:AC29)</f>
        <v>0.76502988263774974</v>
      </c>
      <c r="AD36">
        <f t="shared" ref="AD36:AF36" si="11">CORREL($G4:$G29,AD4:AD29)</f>
        <v>0.40585370391777265</v>
      </c>
      <c r="AE36">
        <f t="shared" si="11"/>
        <v>0.24645581810350298</v>
      </c>
      <c r="AF36">
        <f t="shared" si="11"/>
        <v>-2.8600369982165173E-2</v>
      </c>
      <c r="AG36">
        <f>CORREL($G4:$G20,AG4:AG20)</f>
        <v>0.3412543377649534</v>
      </c>
    </row>
    <row r="38" spans="28:33">
      <c r="AC38" t="s">
        <v>107</v>
      </c>
      <c r="AD38" t="s">
        <v>108</v>
      </c>
      <c r="AE38" t="s">
        <v>108</v>
      </c>
      <c r="AF38" t="s">
        <v>108</v>
      </c>
      <c r="AG38" t="s">
        <v>109</v>
      </c>
    </row>
  </sheetData>
  <sortState xmlns:xlrd2="http://schemas.microsoft.com/office/spreadsheetml/2017/richdata2" ref="B4:AA29">
    <sortCondition descending="1" ref="C4:C29"/>
  </sortState>
  <mergeCells count="37">
    <mergeCell ref="L2:L3"/>
    <mergeCell ref="M2:M3"/>
    <mergeCell ref="Y2:Y3"/>
    <mergeCell ref="Z2:Z3"/>
    <mergeCell ref="AA2:AA3"/>
    <mergeCell ref="R2:R3"/>
    <mergeCell ref="U2:U3"/>
    <mergeCell ref="S2:T2"/>
    <mergeCell ref="V2:V3"/>
    <mergeCell ref="W2:W3"/>
    <mergeCell ref="X2:X3"/>
    <mergeCell ref="R1:U1"/>
    <mergeCell ref="AC1:AG1"/>
    <mergeCell ref="K1:M1"/>
    <mergeCell ref="Y1:AA1"/>
    <mergeCell ref="V1:X1"/>
    <mergeCell ref="C1:G1"/>
    <mergeCell ref="B1:B3"/>
    <mergeCell ref="H1:J1"/>
    <mergeCell ref="N1:Q1"/>
    <mergeCell ref="N2:N3"/>
    <mergeCell ref="Q2:Q3"/>
    <mergeCell ref="G2:G3"/>
    <mergeCell ref="F2:F3"/>
    <mergeCell ref="E2:E3"/>
    <mergeCell ref="D2:D3"/>
    <mergeCell ref="C2:C3"/>
    <mergeCell ref="O2:P2"/>
    <mergeCell ref="H2:H3"/>
    <mergeCell ref="I2:I3"/>
    <mergeCell ref="J2:J3"/>
    <mergeCell ref="K2:K3"/>
    <mergeCell ref="AC2:AC3"/>
    <mergeCell ref="AD2:AD3"/>
    <mergeCell ref="AE2:AE3"/>
    <mergeCell ref="AF2:AF3"/>
    <mergeCell ref="AG2:AG3"/>
  </mergeCells>
  <conditionalFormatting sqref="AC4:AG29">
    <cfRule type="cellIs" dxfId="17" priority="18" operator="equal">
      <formula>1</formula>
    </cfRule>
    <cfRule type="cellIs" dxfId="16" priority="19" operator="lessThan">
      <formula>1</formula>
    </cfRule>
    <cfRule type="cellIs" dxfId="15" priority="20" operator="greaterThan">
      <formula>1</formula>
    </cfRule>
  </conditionalFormatting>
  <conditionalFormatting sqref="AB32:AB36">
    <cfRule type="containsText" dxfId="14" priority="15" operator="containsText" text="_Time">
      <formula>NOT(ISERROR(SEARCH("_Time",AB32)))</formula>
    </cfRule>
    <cfRule type="containsText" dxfId="13" priority="16" operator="containsText" text="tottime">
      <formula>NOT(ISERROR(SEARCH("tottime",AB32)))</formula>
    </cfRule>
    <cfRule type="containsText" dxfId="12" priority="17" operator="containsText" text="acc">
      <formula>NOT(ISERROR(SEARCH("acc",AB32)))</formula>
    </cfRule>
  </conditionalFormatting>
  <conditionalFormatting sqref="AC32:AG36">
    <cfRule type="colorScale" priority="14">
      <colorScale>
        <cfvo type="min"/>
        <cfvo type="max"/>
        <color rgb="FFFCFCFF"/>
        <color rgb="FF63BE7B"/>
      </colorScale>
    </cfRule>
  </conditionalFormatting>
  <conditionalFormatting sqref="AB4:AB29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DD380-4963-470E-9701-2742251E9850}">
  <dimension ref="A1:BE51"/>
  <sheetViews>
    <sheetView tabSelected="1" workbookViewId="0">
      <pane xSplit="3" ySplit="4" topLeftCell="AG35" activePane="bottomRight" state="frozen"/>
      <selection pane="bottomRight" activeCell="AK56" sqref="AK56"/>
      <selection pane="bottomLeft" activeCell="A4" sqref="A4"/>
      <selection pane="topRight" activeCell="C1" sqref="C1"/>
    </sheetView>
  </sheetViews>
  <sheetFormatPr defaultRowHeight="15"/>
  <cols>
    <col min="3" max="3" width="9" bestFit="1" customWidth="1"/>
    <col min="4" max="4" width="8.42578125" bestFit="1" customWidth="1"/>
    <col min="5" max="5" width="8.7109375" bestFit="1" customWidth="1"/>
    <col min="6" max="6" width="7.42578125" bestFit="1" customWidth="1"/>
    <col min="7" max="7" width="9" bestFit="1" customWidth="1"/>
    <col min="8" max="8" width="10" bestFit="1" customWidth="1"/>
    <col min="9" max="9" width="9.5703125" bestFit="1" customWidth="1"/>
    <col min="10" max="10" width="9.5703125" customWidth="1"/>
    <col min="11" max="11" width="8.7109375" bestFit="1" customWidth="1"/>
    <col min="12" max="12" width="8.85546875" customWidth="1"/>
    <col min="13" max="13" width="9.5703125" bestFit="1" customWidth="1"/>
    <col min="14" max="14" width="11.140625" customWidth="1"/>
    <col min="15" max="15" width="7.5703125" bestFit="1" customWidth="1"/>
    <col min="16" max="16" width="7.5703125" customWidth="1"/>
    <col min="17" max="17" width="9.5703125" bestFit="1" customWidth="1"/>
    <col min="18" max="18" width="8.7109375" bestFit="1" customWidth="1"/>
    <col min="19" max="19" width="7.5703125" bestFit="1" customWidth="1"/>
    <col min="20" max="20" width="7.5703125" customWidth="1"/>
    <col min="21" max="21" width="9.5703125" bestFit="1" customWidth="1"/>
    <col min="22" max="22" width="8.7109375" bestFit="1" customWidth="1"/>
    <col min="23" max="23" width="6.5703125" bestFit="1" customWidth="1"/>
    <col min="24" max="24" width="9.5703125" bestFit="1" customWidth="1"/>
    <col min="25" max="25" width="8.7109375" bestFit="1" customWidth="1"/>
    <col min="26" max="26" width="7.5703125" bestFit="1" customWidth="1"/>
    <col min="27" max="27" width="9.5703125" bestFit="1" customWidth="1"/>
    <col min="28" max="28" width="8.7109375" bestFit="1" customWidth="1"/>
    <col min="29" max="29" width="8.85546875" bestFit="1" customWidth="1"/>
    <col min="30" max="34" width="10.7109375" customWidth="1"/>
    <col min="36" max="36" width="11.5703125" bestFit="1" customWidth="1"/>
    <col min="37" max="37" width="10.28515625" bestFit="1" customWidth="1"/>
    <col min="38" max="38" width="10.5703125" bestFit="1" customWidth="1"/>
    <col min="39" max="39" width="11.42578125" bestFit="1" customWidth="1"/>
    <col min="40" max="40" width="12.28515625" bestFit="1" customWidth="1"/>
    <col min="55" max="55" width="10" bestFit="1" customWidth="1"/>
    <col min="56" max="56" width="10.7109375" bestFit="1" customWidth="1"/>
  </cols>
  <sheetData>
    <row r="1" spans="1:57">
      <c r="AZ1" t="s">
        <v>110</v>
      </c>
    </row>
    <row r="2" spans="1:57">
      <c r="A2" s="10"/>
      <c r="B2" s="10"/>
      <c r="C2" s="66" t="s">
        <v>0</v>
      </c>
      <c r="D2" s="54" t="s">
        <v>84</v>
      </c>
      <c r="E2" s="55"/>
      <c r="F2" s="55"/>
      <c r="G2" s="55"/>
      <c r="H2" s="56"/>
      <c r="I2" s="59" t="s">
        <v>85</v>
      </c>
      <c r="J2" s="59"/>
      <c r="K2" s="59"/>
      <c r="L2" s="59" t="s">
        <v>86</v>
      </c>
      <c r="M2" s="59"/>
      <c r="N2" s="59"/>
      <c r="O2" s="59" t="s">
        <v>87</v>
      </c>
      <c r="P2" s="59"/>
      <c r="Q2" s="59"/>
      <c r="R2" s="59"/>
      <c r="S2" s="59" t="s">
        <v>88</v>
      </c>
      <c r="T2" s="59"/>
      <c r="U2" s="59"/>
      <c r="V2" s="59"/>
      <c r="W2" s="59" t="s">
        <v>89</v>
      </c>
      <c r="X2" s="59"/>
      <c r="Y2" s="59"/>
      <c r="Z2" s="59" t="s">
        <v>90</v>
      </c>
      <c r="AA2" s="59"/>
      <c r="AB2" s="59"/>
      <c r="AD2" s="73" t="s">
        <v>111</v>
      </c>
      <c r="AE2" s="74"/>
      <c r="AF2" s="75"/>
      <c r="AG2" s="33"/>
      <c r="AH2" s="33"/>
      <c r="AJ2" s="65" t="s">
        <v>112</v>
      </c>
      <c r="AK2" s="65"/>
      <c r="AL2" s="65"/>
      <c r="AM2" s="65"/>
      <c r="AN2" s="65"/>
    </row>
    <row r="3" spans="1:57">
      <c r="A3" s="10"/>
      <c r="B3" s="28"/>
      <c r="C3" s="67"/>
      <c r="D3" s="70" t="s">
        <v>92</v>
      </c>
      <c r="E3" s="70" t="s">
        <v>93</v>
      </c>
      <c r="F3" s="70" t="s">
        <v>94</v>
      </c>
      <c r="G3" s="70" t="s">
        <v>95</v>
      </c>
      <c r="H3" s="70" t="s">
        <v>96</v>
      </c>
      <c r="I3" s="71" t="s">
        <v>97</v>
      </c>
      <c r="J3" s="68" t="s">
        <v>98</v>
      </c>
      <c r="K3" s="68" t="s">
        <v>99</v>
      </c>
      <c r="L3" s="68" t="s">
        <v>97</v>
      </c>
      <c r="M3" s="68" t="s">
        <v>98</v>
      </c>
      <c r="N3" s="68" t="s">
        <v>99</v>
      </c>
      <c r="O3" s="68" t="s">
        <v>97</v>
      </c>
      <c r="P3" s="61" t="s">
        <v>98</v>
      </c>
      <c r="Q3" s="62"/>
      <c r="R3" s="68" t="s">
        <v>99</v>
      </c>
      <c r="S3" s="68" t="s">
        <v>97</v>
      </c>
      <c r="T3" s="61" t="s">
        <v>98</v>
      </c>
      <c r="U3" s="62"/>
      <c r="V3" s="68" t="s">
        <v>99</v>
      </c>
      <c r="W3" s="68" t="s">
        <v>97</v>
      </c>
      <c r="X3" s="68" t="s">
        <v>98</v>
      </c>
      <c r="Y3" s="68" t="s">
        <v>99</v>
      </c>
      <c r="Z3" s="68" t="s">
        <v>97</v>
      </c>
      <c r="AA3" s="68" t="s">
        <v>98</v>
      </c>
      <c r="AB3" s="68" t="s">
        <v>99</v>
      </c>
      <c r="AD3" s="68" t="s">
        <v>66</v>
      </c>
      <c r="AE3" s="68" t="s">
        <v>113</v>
      </c>
      <c r="AF3" s="68" t="s">
        <v>114</v>
      </c>
      <c r="AG3" s="68" t="s">
        <v>103</v>
      </c>
      <c r="AH3" s="68" t="s">
        <v>104</v>
      </c>
      <c r="AJ3" s="68" t="s">
        <v>100</v>
      </c>
      <c r="AK3" s="68" t="s">
        <v>101</v>
      </c>
      <c r="AL3" s="68" t="s">
        <v>102</v>
      </c>
      <c r="AM3" s="68" t="s">
        <v>103</v>
      </c>
      <c r="AN3" s="68" t="s">
        <v>104</v>
      </c>
    </row>
    <row r="4" spans="1:57">
      <c r="A4" s="10"/>
      <c r="B4" s="28"/>
      <c r="C4" s="67"/>
      <c r="D4" s="70"/>
      <c r="E4" s="70"/>
      <c r="F4" s="70"/>
      <c r="G4" s="70"/>
      <c r="H4" s="70"/>
      <c r="I4" s="72"/>
      <c r="J4" s="69"/>
      <c r="K4" s="69"/>
      <c r="L4" s="69"/>
      <c r="M4" s="69"/>
      <c r="N4" s="69"/>
      <c r="O4" s="69"/>
      <c r="P4" s="30" t="s">
        <v>105</v>
      </c>
      <c r="Q4" s="30" t="s">
        <v>106</v>
      </c>
      <c r="R4" s="69"/>
      <c r="S4" s="69"/>
      <c r="T4" s="30" t="s">
        <v>105</v>
      </c>
      <c r="U4" s="30" t="s">
        <v>106</v>
      </c>
      <c r="V4" s="69"/>
      <c r="W4" s="69"/>
      <c r="X4" s="69"/>
      <c r="Y4" s="69"/>
      <c r="Z4" s="69"/>
      <c r="AA4" s="69"/>
      <c r="AB4" s="69"/>
      <c r="AD4" s="69"/>
      <c r="AE4" s="69"/>
      <c r="AF4" s="69"/>
      <c r="AG4" s="69"/>
      <c r="AH4" s="69"/>
      <c r="AJ4" s="69"/>
      <c r="AK4" s="69" t="s">
        <v>101</v>
      </c>
      <c r="AL4" s="69" t="s">
        <v>102</v>
      </c>
      <c r="AM4" s="69" t="s">
        <v>102</v>
      </c>
      <c r="AN4" s="69" t="s">
        <v>102</v>
      </c>
      <c r="BA4" s="33" t="s">
        <v>0</v>
      </c>
      <c r="BB4" s="29" t="s">
        <v>66</v>
      </c>
      <c r="BC4" s="29" t="s">
        <v>113</v>
      </c>
      <c r="BD4" s="29" t="s">
        <v>114</v>
      </c>
      <c r="BE4" s="29" t="s">
        <v>115</v>
      </c>
    </row>
    <row r="5" spans="1:57">
      <c r="A5" s="1">
        <v>0</v>
      </c>
      <c r="B5" s="34"/>
      <c r="C5" s="11" t="s">
        <v>29</v>
      </c>
      <c r="D5" s="12">
        <v>581012</v>
      </c>
      <c r="E5">
        <v>55</v>
      </c>
      <c r="F5">
        <v>7</v>
      </c>
      <c r="G5">
        <f t="shared" ref="G5:G30" si="0">D5*E5</f>
        <v>31955660</v>
      </c>
      <c r="H5" s="19">
        <f t="shared" ref="H5:H30" si="1">D5*E5*F5</f>
        <v>223689620</v>
      </c>
      <c r="I5" s="16">
        <v>264016.78800000012</v>
      </c>
      <c r="J5" s="15">
        <v>432</v>
      </c>
      <c r="K5" s="17">
        <v>0.96474681066009171</v>
      </c>
      <c r="L5" s="16">
        <v>2302.4859999999999</v>
      </c>
      <c r="M5" s="15">
        <v>432</v>
      </c>
      <c r="N5" s="17">
        <v>0.96470593349732514</v>
      </c>
      <c r="O5" s="16">
        <v>2369.837</v>
      </c>
      <c r="P5" s="18">
        <v>432</v>
      </c>
      <c r="Q5" s="15">
        <v>184</v>
      </c>
      <c r="R5" s="17">
        <v>0.96463063406066318</v>
      </c>
      <c r="S5" s="16">
        <v>1060</v>
      </c>
      <c r="T5" s="15">
        <v>180</v>
      </c>
      <c r="U5" s="15">
        <v>112</v>
      </c>
      <c r="V5" s="17">
        <v>0.96463063406066318</v>
      </c>
      <c r="W5" s="16">
        <v>802.53791486167916</v>
      </c>
      <c r="X5" s="15">
        <v>168</v>
      </c>
      <c r="Y5" s="17">
        <v>0.96470593349732514</v>
      </c>
      <c r="Z5" s="16">
        <v>1059.8834468917851</v>
      </c>
      <c r="AA5" s="15">
        <v>103</v>
      </c>
      <c r="AB5" s="17">
        <v>0.96466935942254783</v>
      </c>
      <c r="AD5" s="16">
        <f t="shared" ref="AD5:AD30" si="2">I5/$Z5</f>
        <v>249.09983147133389</v>
      </c>
      <c r="AE5" s="37">
        <f t="shared" ref="AE5:AE30" si="3">L5/Z5</f>
        <v>2.1723954711739974</v>
      </c>
      <c r="AF5" s="38">
        <f t="shared" ref="AF5:AF30" si="4">O5/$Z5</f>
        <v>2.2359411376314875</v>
      </c>
      <c r="AG5" s="14">
        <f t="shared" ref="AG5:AG30" si="5">S5/$Z5</f>
        <v>1.0001099678540661</v>
      </c>
      <c r="AH5" s="14">
        <f t="shared" ref="AH5:AH30" si="6">W5/$Z5</f>
        <v>0.75719449833394648</v>
      </c>
      <c r="AJ5" s="31">
        <f t="shared" ref="AJ5:AJ30" si="7">AB5-K5</f>
        <v>-7.7451237543879614E-5</v>
      </c>
      <c r="AK5" s="31">
        <f t="shared" ref="AK5:AK30" si="8">AB5-N5</f>
        <v>-3.6574074777306897E-5</v>
      </c>
      <c r="AL5" s="31">
        <f t="shared" ref="AL5:AL30" si="9">AB5-R5</f>
        <v>3.8725361884650589E-5</v>
      </c>
      <c r="AM5" s="31">
        <f t="shared" ref="AM5:AM30" si="10">AB5-V5</f>
        <v>3.8725361884650589E-5</v>
      </c>
      <c r="AN5" s="32">
        <f t="shared" ref="AN5:AN30" si="11">AB5-Y5</f>
        <v>-3.6574074777306897E-5</v>
      </c>
      <c r="BA5" s="11" t="s">
        <v>29</v>
      </c>
      <c r="BB5" s="44">
        <v>432</v>
      </c>
      <c r="BC5" s="45">
        <v>432</v>
      </c>
      <c r="BD5" s="45">
        <v>184</v>
      </c>
      <c r="BE5" s="46">
        <v>103</v>
      </c>
    </row>
    <row r="6" spans="1:57">
      <c r="A6" s="1">
        <v>1</v>
      </c>
      <c r="B6" s="35"/>
      <c r="C6" s="12" t="s">
        <v>12</v>
      </c>
      <c r="D6" s="12">
        <v>539383</v>
      </c>
      <c r="E6">
        <v>8</v>
      </c>
      <c r="F6">
        <v>2</v>
      </c>
      <c r="G6">
        <f t="shared" si="0"/>
        <v>4315064</v>
      </c>
      <c r="H6" s="19">
        <f t="shared" si="1"/>
        <v>8630128</v>
      </c>
      <c r="I6" s="20">
        <v>56967.567999999999</v>
      </c>
      <c r="J6">
        <v>432</v>
      </c>
      <c r="K6" s="21">
        <v>0.65777532397835647</v>
      </c>
      <c r="L6" s="20">
        <v>956.8550000000007</v>
      </c>
      <c r="M6">
        <v>432</v>
      </c>
      <c r="N6" s="21">
        <v>0.64014868691008797</v>
      </c>
      <c r="O6" s="20">
        <v>1448.218000000001</v>
      </c>
      <c r="P6" s="22">
        <v>432</v>
      </c>
      <c r="Q6">
        <v>162</v>
      </c>
      <c r="R6" s="21">
        <v>0.64014868691008797</v>
      </c>
      <c r="S6" s="20">
        <v>604</v>
      </c>
      <c r="T6">
        <v>115</v>
      </c>
      <c r="U6">
        <v>79</v>
      </c>
      <c r="V6" s="21">
        <v>0.64014868691008797</v>
      </c>
      <c r="W6" s="20">
        <v>673.20538815816235</v>
      </c>
      <c r="X6">
        <v>168</v>
      </c>
      <c r="Y6" s="21">
        <v>0.64415094185459176</v>
      </c>
      <c r="Z6" s="20">
        <v>604.13707563273113</v>
      </c>
      <c r="AA6">
        <v>93</v>
      </c>
      <c r="AB6" s="21">
        <v>0.63727502910155109</v>
      </c>
      <c r="AD6" s="20">
        <f t="shared" si="2"/>
        <v>94.295765477290288</v>
      </c>
      <c r="AE6" s="14">
        <f t="shared" si="3"/>
        <v>1.583837573613335</v>
      </c>
      <c r="AF6" s="39">
        <f t="shared" si="4"/>
        <v>2.3971678918782433</v>
      </c>
      <c r="AG6" s="14">
        <f t="shared" si="5"/>
        <v>0.99977310508118122</v>
      </c>
      <c r="AH6" s="14">
        <f t="shared" si="6"/>
        <v>1.1143255650269335</v>
      </c>
      <c r="AJ6" s="31">
        <f t="shared" si="7"/>
        <v>-2.0500294876805381E-2</v>
      </c>
      <c r="AK6" s="31">
        <f t="shared" si="8"/>
        <v>-2.873657808536878E-3</v>
      </c>
      <c r="AL6" s="31">
        <f t="shared" si="9"/>
        <v>-2.873657808536878E-3</v>
      </c>
      <c r="AM6" s="31">
        <f t="shared" si="10"/>
        <v>-2.873657808536878E-3</v>
      </c>
      <c r="AN6" s="32">
        <f t="shared" si="11"/>
        <v>-6.8759127530406694E-3</v>
      </c>
      <c r="BA6" s="12" t="s">
        <v>12</v>
      </c>
      <c r="BB6" s="47">
        <v>432</v>
      </c>
      <c r="BC6" s="43">
        <v>432</v>
      </c>
      <c r="BD6" s="43">
        <v>162</v>
      </c>
      <c r="BE6" s="48">
        <v>93</v>
      </c>
    </row>
    <row r="7" spans="1:57">
      <c r="A7" s="1">
        <v>2</v>
      </c>
      <c r="B7" s="35"/>
      <c r="C7" s="12" t="s">
        <v>28</v>
      </c>
      <c r="D7" s="12">
        <v>130064</v>
      </c>
      <c r="E7">
        <v>51</v>
      </c>
      <c r="F7">
        <v>2</v>
      </c>
      <c r="G7">
        <f t="shared" si="0"/>
        <v>6633264</v>
      </c>
      <c r="H7" s="19">
        <f t="shared" si="1"/>
        <v>13266528</v>
      </c>
      <c r="I7" s="20">
        <v>78598.068000000014</v>
      </c>
      <c r="J7">
        <v>432</v>
      </c>
      <c r="K7" s="21">
        <v>0.93522408185034056</v>
      </c>
      <c r="L7" s="20">
        <v>2450.909000000001</v>
      </c>
      <c r="M7">
        <v>432</v>
      </c>
      <c r="N7" s="21">
        <v>0.92303774312555842</v>
      </c>
      <c r="O7" s="20">
        <v>2013.6510000000001</v>
      </c>
      <c r="P7" s="22">
        <v>432</v>
      </c>
      <c r="Q7">
        <v>177</v>
      </c>
      <c r="R7" s="21">
        <v>0.92303774312555842</v>
      </c>
      <c r="S7" s="20">
        <v>594</v>
      </c>
      <c r="T7">
        <v>107</v>
      </c>
      <c r="U7">
        <v>71</v>
      </c>
      <c r="V7" s="21">
        <v>0.92303774312555842</v>
      </c>
      <c r="W7" s="20">
        <v>201.48153823788951</v>
      </c>
      <c r="X7">
        <v>168</v>
      </c>
      <c r="Y7" s="21">
        <v>0.92252837660224352</v>
      </c>
      <c r="Z7" s="20">
        <v>594.05305583127335</v>
      </c>
      <c r="AA7">
        <v>121</v>
      </c>
      <c r="AB7" s="21">
        <v>0.92252837660224352</v>
      </c>
      <c r="AD7" s="20">
        <f t="shared" si="2"/>
        <v>132.30816208834372</v>
      </c>
      <c r="AE7" s="14">
        <f t="shared" si="3"/>
        <v>4.1257409181581979</v>
      </c>
      <c r="AF7" s="39">
        <f t="shared" si="4"/>
        <v>3.3896820835005177</v>
      </c>
      <c r="AG7" s="14">
        <f t="shared" si="5"/>
        <v>0.99991068839600683</v>
      </c>
      <c r="AH7" s="14">
        <f t="shared" si="6"/>
        <v>0.3391642148123476</v>
      </c>
      <c r="AJ7" s="31">
        <f t="shared" si="7"/>
        <v>-1.2695705248097044E-2</v>
      </c>
      <c r="AK7" s="31">
        <f t="shared" si="8"/>
        <v>-5.0936652331490251E-4</v>
      </c>
      <c r="AL7" s="31">
        <f t="shared" si="9"/>
        <v>-5.0936652331490251E-4</v>
      </c>
      <c r="AM7" s="31">
        <f t="shared" si="10"/>
        <v>-5.0936652331490251E-4</v>
      </c>
      <c r="AN7" s="32">
        <f t="shared" si="11"/>
        <v>0</v>
      </c>
      <c r="BA7" s="12" t="s">
        <v>28</v>
      </c>
      <c r="BB7" s="47">
        <v>432</v>
      </c>
      <c r="BC7" s="43">
        <v>432</v>
      </c>
      <c r="BD7" s="43">
        <v>177</v>
      </c>
      <c r="BE7" s="48">
        <v>121</v>
      </c>
    </row>
    <row r="8" spans="1:57">
      <c r="A8" s="1">
        <v>3</v>
      </c>
      <c r="B8" s="35"/>
      <c r="C8" s="12" t="s">
        <v>25</v>
      </c>
      <c r="D8" s="12">
        <v>98050</v>
      </c>
      <c r="E8">
        <v>29</v>
      </c>
      <c r="F8">
        <v>2</v>
      </c>
      <c r="G8">
        <f t="shared" si="0"/>
        <v>2843450</v>
      </c>
      <c r="H8" s="19">
        <f t="shared" si="1"/>
        <v>5686900</v>
      </c>
      <c r="I8" s="20">
        <v>27120.651000000002</v>
      </c>
      <c r="J8">
        <v>432</v>
      </c>
      <c r="K8" s="21">
        <v>0.71712135306782498</v>
      </c>
      <c r="L8" s="20">
        <v>1721.9710000000009</v>
      </c>
      <c r="M8">
        <v>432</v>
      </c>
      <c r="N8" s="21">
        <v>0.7160887268968098</v>
      </c>
      <c r="O8" s="20">
        <v>1639.620000000001</v>
      </c>
      <c r="P8" s="22">
        <v>432</v>
      </c>
      <c r="Q8">
        <v>162</v>
      </c>
      <c r="R8" s="21">
        <v>0.71520905610526819</v>
      </c>
      <c r="S8" s="20">
        <v>535</v>
      </c>
      <c r="T8">
        <v>123</v>
      </c>
      <c r="U8">
        <v>86</v>
      </c>
      <c r="V8" s="21">
        <v>0.71520905610526819</v>
      </c>
      <c r="W8" s="20">
        <v>206.48858499908451</v>
      </c>
      <c r="X8">
        <v>168</v>
      </c>
      <c r="Y8" s="21">
        <v>0.7160887268968098</v>
      </c>
      <c r="Z8" s="20">
        <v>534.64382862345371</v>
      </c>
      <c r="AA8">
        <v>148</v>
      </c>
      <c r="AB8" s="21">
        <v>0.7160887268968098</v>
      </c>
      <c r="AD8" s="20">
        <f t="shared" si="2"/>
        <v>50.726576363609176</v>
      </c>
      <c r="AE8" s="14">
        <f t="shared" si="3"/>
        <v>3.2207815891816347</v>
      </c>
      <c r="AF8" s="39">
        <f t="shared" si="4"/>
        <v>3.0667519425437435</v>
      </c>
      <c r="AG8" s="14">
        <f t="shared" si="5"/>
        <v>1.0006661843969344</v>
      </c>
      <c r="AH8" s="14">
        <f t="shared" si="6"/>
        <v>0.38621709247206726</v>
      </c>
      <c r="AJ8" s="31">
        <f t="shared" si="7"/>
        <v>-1.0326261710151829E-3</v>
      </c>
      <c r="AK8" s="31">
        <f t="shared" si="8"/>
        <v>0</v>
      </c>
      <c r="AL8" s="31">
        <f t="shared" si="9"/>
        <v>8.796707915416091E-4</v>
      </c>
      <c r="AM8" s="31">
        <f t="shared" si="10"/>
        <v>8.796707915416091E-4</v>
      </c>
      <c r="AN8" s="32">
        <f t="shared" si="11"/>
        <v>0</v>
      </c>
      <c r="BA8" s="12" t="s">
        <v>25</v>
      </c>
      <c r="BB8" s="47">
        <v>432</v>
      </c>
      <c r="BC8" s="43">
        <v>432</v>
      </c>
      <c r="BD8" s="43">
        <v>162</v>
      </c>
      <c r="BE8" s="48">
        <v>148</v>
      </c>
    </row>
    <row r="9" spans="1:57">
      <c r="A9" s="1">
        <v>4</v>
      </c>
      <c r="B9" s="35"/>
      <c r="C9" s="12" t="s">
        <v>23</v>
      </c>
      <c r="D9" s="12">
        <v>96320</v>
      </c>
      <c r="E9">
        <v>22</v>
      </c>
      <c r="F9">
        <v>2</v>
      </c>
      <c r="G9">
        <f t="shared" si="0"/>
        <v>2119040</v>
      </c>
      <c r="H9" s="19">
        <f t="shared" si="1"/>
        <v>4238080</v>
      </c>
      <c r="I9" s="20">
        <v>25762.816000000021</v>
      </c>
      <c r="J9">
        <v>432</v>
      </c>
      <c r="K9" s="21">
        <v>0.52163354267737605</v>
      </c>
      <c r="L9" s="20">
        <v>1341.7590000000009</v>
      </c>
      <c r="M9">
        <v>432</v>
      </c>
      <c r="N9" s="21">
        <v>0.51860979521110162</v>
      </c>
      <c r="O9" s="20">
        <v>1208.7959999999989</v>
      </c>
      <c r="P9" s="22">
        <v>432</v>
      </c>
      <c r="Q9">
        <v>186</v>
      </c>
      <c r="R9" s="21">
        <v>0.51860979521110162</v>
      </c>
      <c r="S9" s="20">
        <v>499</v>
      </c>
      <c r="T9">
        <v>178</v>
      </c>
      <c r="U9">
        <v>107</v>
      </c>
      <c r="V9" s="21">
        <v>0.51860979521110162</v>
      </c>
      <c r="W9" s="20">
        <v>156.23646114794411</v>
      </c>
      <c r="X9">
        <v>168</v>
      </c>
      <c r="Y9" s="21">
        <v>0.51860979521110162</v>
      </c>
      <c r="Z9" s="20">
        <v>499.37775993410747</v>
      </c>
      <c r="AA9">
        <v>148</v>
      </c>
      <c r="AB9" s="21">
        <v>0.51860979521110162</v>
      </c>
      <c r="AD9" s="20">
        <f t="shared" si="2"/>
        <v>51.589834524067321</v>
      </c>
      <c r="AE9" s="14">
        <f t="shared" si="3"/>
        <v>2.6868617460598267</v>
      </c>
      <c r="AF9" s="39">
        <f t="shared" si="4"/>
        <v>2.4206043940753363</v>
      </c>
      <c r="AG9" s="14">
        <f t="shared" si="5"/>
        <v>0.99924353873076499</v>
      </c>
      <c r="AH9" s="14">
        <f t="shared" si="6"/>
        <v>0.31286227317884441</v>
      </c>
      <c r="AJ9" s="31">
        <f t="shared" si="7"/>
        <v>-3.023747466274429E-3</v>
      </c>
      <c r="AK9" s="31">
        <f t="shared" si="8"/>
        <v>0</v>
      </c>
      <c r="AL9" s="31">
        <f t="shared" si="9"/>
        <v>0</v>
      </c>
      <c r="AM9" s="31">
        <f t="shared" si="10"/>
        <v>0</v>
      </c>
      <c r="AN9" s="32">
        <f t="shared" si="11"/>
        <v>0</v>
      </c>
      <c r="BA9" s="12" t="s">
        <v>23</v>
      </c>
      <c r="BB9" s="47">
        <v>432</v>
      </c>
      <c r="BC9" s="43">
        <v>432</v>
      </c>
      <c r="BD9" s="43">
        <v>186</v>
      </c>
      <c r="BE9" s="48">
        <v>148</v>
      </c>
    </row>
    <row r="10" spans="1:57">
      <c r="A10" s="1">
        <v>5</v>
      </c>
      <c r="B10" s="35"/>
      <c r="C10" s="12" t="s">
        <v>27</v>
      </c>
      <c r="D10" s="12">
        <v>67557</v>
      </c>
      <c r="E10">
        <v>43</v>
      </c>
      <c r="F10">
        <v>3</v>
      </c>
      <c r="G10">
        <f t="shared" si="0"/>
        <v>2904951</v>
      </c>
      <c r="H10" s="19">
        <f t="shared" si="1"/>
        <v>8714853</v>
      </c>
      <c r="I10" s="20">
        <v>23569.77600000002</v>
      </c>
      <c r="J10">
        <v>432</v>
      </c>
      <c r="K10" s="21">
        <v>0.82262929040614308</v>
      </c>
      <c r="L10" s="20">
        <v>1353.4099999999989</v>
      </c>
      <c r="M10">
        <v>432</v>
      </c>
      <c r="N10" s="21">
        <v>0.81850309926912768</v>
      </c>
      <c r="O10" s="20">
        <v>1670.6649999999979</v>
      </c>
      <c r="P10" s="22">
        <v>432</v>
      </c>
      <c r="Q10">
        <v>174</v>
      </c>
      <c r="R10" s="21">
        <v>0.81850309926912768</v>
      </c>
      <c r="S10" s="20">
        <v>413</v>
      </c>
      <c r="T10">
        <v>114</v>
      </c>
      <c r="U10">
        <v>76</v>
      </c>
      <c r="V10" s="21">
        <v>0.81850309926912768</v>
      </c>
      <c r="W10" s="20">
        <v>345.71469322395319</v>
      </c>
      <c r="X10">
        <v>168</v>
      </c>
      <c r="Y10" s="21">
        <v>0.81850309926912768</v>
      </c>
      <c r="Z10" s="20">
        <v>413.31297730445868</v>
      </c>
      <c r="AA10">
        <v>87</v>
      </c>
      <c r="AB10" s="21">
        <v>0.81850309926912768</v>
      </c>
      <c r="AD10" s="20">
        <f t="shared" si="2"/>
        <v>57.026460078067714</v>
      </c>
      <c r="AE10" s="14">
        <f t="shared" si="3"/>
        <v>3.2745402983149905</v>
      </c>
      <c r="AF10" s="39">
        <f t="shared" si="4"/>
        <v>4.0421305203038331</v>
      </c>
      <c r="AG10" s="14">
        <f t="shared" si="5"/>
        <v>0.99924275955112796</v>
      </c>
      <c r="AH10" s="14">
        <f t="shared" si="6"/>
        <v>0.83644770962342518</v>
      </c>
      <c r="AJ10" s="31">
        <f t="shared" si="7"/>
        <v>-4.1261911370154003E-3</v>
      </c>
      <c r="AK10" s="31">
        <f t="shared" si="8"/>
        <v>0</v>
      </c>
      <c r="AL10" s="31">
        <f t="shared" si="9"/>
        <v>0</v>
      </c>
      <c r="AM10" s="31">
        <f t="shared" si="10"/>
        <v>0</v>
      </c>
      <c r="AN10" s="32">
        <f t="shared" si="11"/>
        <v>0</v>
      </c>
      <c r="BA10" s="12" t="s">
        <v>27</v>
      </c>
      <c r="BB10" s="47">
        <v>432</v>
      </c>
      <c r="BC10" s="43">
        <v>432</v>
      </c>
      <c r="BD10" s="43">
        <v>174</v>
      </c>
      <c r="BE10" s="48">
        <v>87</v>
      </c>
    </row>
    <row r="11" spans="1:57">
      <c r="A11" s="1">
        <v>6</v>
      </c>
      <c r="B11" s="35"/>
      <c r="C11" s="12" t="s">
        <v>24</v>
      </c>
      <c r="D11" s="12">
        <v>65196</v>
      </c>
      <c r="E11">
        <v>28</v>
      </c>
      <c r="F11">
        <v>100</v>
      </c>
      <c r="G11">
        <f t="shared" si="0"/>
        <v>1825488</v>
      </c>
      <c r="H11" s="19">
        <f t="shared" si="1"/>
        <v>182548800</v>
      </c>
      <c r="I11" s="20">
        <v>112071.826</v>
      </c>
      <c r="J11">
        <v>432</v>
      </c>
      <c r="K11" s="21">
        <v>0.351042948935395</v>
      </c>
      <c r="L11" s="20">
        <v>8716.1560000000045</v>
      </c>
      <c r="M11">
        <v>432</v>
      </c>
      <c r="N11" s="21">
        <v>0.31463295034733457</v>
      </c>
      <c r="O11" s="20">
        <v>6697.9679999999953</v>
      </c>
      <c r="P11" s="22">
        <v>432</v>
      </c>
      <c r="Q11">
        <v>169</v>
      </c>
      <c r="R11" s="21">
        <v>0.31463295034733457</v>
      </c>
      <c r="S11" s="20">
        <v>1212</v>
      </c>
      <c r="T11">
        <v>69</v>
      </c>
      <c r="U11">
        <v>55</v>
      </c>
      <c r="V11" s="21">
        <v>0.28458846029910467</v>
      </c>
      <c r="W11" s="20">
        <v>844.68315726089475</v>
      </c>
      <c r="X11">
        <v>168</v>
      </c>
      <c r="Y11" s="21">
        <v>0.31463295034733457</v>
      </c>
      <c r="Z11" s="20">
        <v>1211.983716979345</v>
      </c>
      <c r="AA11">
        <v>148</v>
      </c>
      <c r="AB11" s="21">
        <v>0.31463295034733457</v>
      </c>
      <c r="AD11" s="20">
        <f t="shared" si="2"/>
        <v>92.469745616153332</v>
      </c>
      <c r="AE11" s="14">
        <f t="shared" si="3"/>
        <v>7.1916444733461287</v>
      </c>
      <c r="AF11" s="39">
        <f t="shared" si="4"/>
        <v>5.5264504845770501</v>
      </c>
      <c r="AG11" s="14">
        <f t="shared" si="5"/>
        <v>1.0000134350160212</v>
      </c>
      <c r="AH11" s="14">
        <f t="shared" si="6"/>
        <v>0.69694266138007044</v>
      </c>
      <c r="AJ11" s="31">
        <f t="shared" si="7"/>
        <v>-3.6409998588060433E-2</v>
      </c>
      <c r="AK11" s="31">
        <f t="shared" si="8"/>
        <v>0</v>
      </c>
      <c r="AL11" s="31">
        <f t="shared" si="9"/>
        <v>0</v>
      </c>
      <c r="AM11" s="31">
        <f t="shared" si="10"/>
        <v>3.0044490048229899E-2</v>
      </c>
      <c r="AN11" s="32">
        <f t="shared" si="11"/>
        <v>0</v>
      </c>
      <c r="BA11" s="12" t="s">
        <v>24</v>
      </c>
      <c r="BB11" s="47">
        <v>432</v>
      </c>
      <c r="BC11" s="43">
        <v>432</v>
      </c>
      <c r="BD11" s="43">
        <v>169</v>
      </c>
      <c r="BE11" s="48">
        <v>148</v>
      </c>
    </row>
    <row r="12" spans="1:57">
      <c r="A12" s="1">
        <v>7</v>
      </c>
      <c r="B12" s="35"/>
      <c r="C12" s="12" t="s">
        <v>14</v>
      </c>
      <c r="D12" s="12">
        <v>58000</v>
      </c>
      <c r="E12">
        <v>10</v>
      </c>
      <c r="F12">
        <v>7</v>
      </c>
      <c r="G12">
        <f t="shared" si="0"/>
        <v>580000</v>
      </c>
      <c r="H12" s="19">
        <f t="shared" si="1"/>
        <v>4060000</v>
      </c>
      <c r="I12" s="20">
        <v>8902.9310000000096</v>
      </c>
      <c r="J12">
        <v>432</v>
      </c>
      <c r="K12" s="21">
        <v>0.99987069104851278</v>
      </c>
      <c r="L12" s="20">
        <v>860.63399999999945</v>
      </c>
      <c r="M12">
        <v>432</v>
      </c>
      <c r="N12" s="21">
        <v>0.99967672971147259</v>
      </c>
      <c r="O12" s="20">
        <v>558.57700000000034</v>
      </c>
      <c r="P12" s="22">
        <v>432</v>
      </c>
      <c r="Q12">
        <v>171</v>
      </c>
      <c r="R12" s="21">
        <v>0.99827586578325844</v>
      </c>
      <c r="S12" s="20">
        <v>357</v>
      </c>
      <c r="T12">
        <v>274</v>
      </c>
      <c r="U12">
        <v>125</v>
      </c>
      <c r="V12" s="21">
        <v>0.99827586578325844</v>
      </c>
      <c r="W12" s="20">
        <v>161.20309632937091</v>
      </c>
      <c r="X12">
        <v>168</v>
      </c>
      <c r="Y12" s="21">
        <v>0.99967672971147259</v>
      </c>
      <c r="Z12" s="20">
        <v>356.61813173039712</v>
      </c>
      <c r="AA12">
        <v>123</v>
      </c>
      <c r="AB12" s="21">
        <v>0.99967672971147259</v>
      </c>
      <c r="AD12" s="20">
        <f t="shared" si="2"/>
        <v>24.964885988272226</v>
      </c>
      <c r="AE12" s="14">
        <f t="shared" si="3"/>
        <v>2.4133209262916493</v>
      </c>
      <c r="AF12" s="39">
        <f t="shared" si="4"/>
        <v>1.5663168815608173</v>
      </c>
      <c r="AG12" s="14">
        <f t="shared" si="5"/>
        <v>1.0010708044140941</v>
      </c>
      <c r="AH12" s="14">
        <f t="shared" si="6"/>
        <v>0.452032810410325</v>
      </c>
      <c r="AJ12" s="31">
        <f t="shared" si="7"/>
        <v>-1.939613370401938E-4</v>
      </c>
      <c r="AK12" s="31">
        <f t="shared" si="8"/>
        <v>0</v>
      </c>
      <c r="AL12" s="31">
        <f t="shared" si="9"/>
        <v>1.4008639282141466E-3</v>
      </c>
      <c r="AM12" s="31">
        <f t="shared" si="10"/>
        <v>1.4008639282141466E-3</v>
      </c>
      <c r="AN12" s="32">
        <f t="shared" si="11"/>
        <v>0</v>
      </c>
      <c r="BA12" s="12" t="s">
        <v>14</v>
      </c>
      <c r="BB12" s="47">
        <v>432</v>
      </c>
      <c r="BC12" s="43">
        <v>432</v>
      </c>
      <c r="BD12" s="43">
        <v>171</v>
      </c>
      <c r="BE12" s="48">
        <v>123</v>
      </c>
    </row>
    <row r="13" spans="1:57">
      <c r="A13" s="1">
        <v>8</v>
      </c>
      <c r="B13" s="35"/>
      <c r="C13" s="12" t="s">
        <v>38</v>
      </c>
      <c r="D13" s="12">
        <v>50000</v>
      </c>
      <c r="E13">
        <v>231</v>
      </c>
      <c r="F13">
        <v>2</v>
      </c>
      <c r="G13">
        <f t="shared" si="0"/>
        <v>11550000</v>
      </c>
      <c r="H13" s="19">
        <f t="shared" si="1"/>
        <v>23100000</v>
      </c>
      <c r="I13" s="20">
        <v>73037.92899999996</v>
      </c>
      <c r="J13">
        <v>432</v>
      </c>
      <c r="K13" s="21">
        <v>0.98199999997750054</v>
      </c>
      <c r="L13" s="20">
        <v>5350.7329999999947</v>
      </c>
      <c r="M13">
        <v>432</v>
      </c>
      <c r="N13" s="21">
        <v>0.98199999997750054</v>
      </c>
      <c r="O13" s="20">
        <v>5496.7889999999952</v>
      </c>
      <c r="P13" s="22">
        <v>432</v>
      </c>
      <c r="Q13">
        <v>148</v>
      </c>
      <c r="R13" s="21">
        <v>0.98199999997750054</v>
      </c>
      <c r="S13" s="20">
        <v>971</v>
      </c>
      <c r="T13">
        <v>77</v>
      </c>
      <c r="U13">
        <v>52</v>
      </c>
      <c r="V13" s="21">
        <v>0.98199999997750054</v>
      </c>
      <c r="W13" s="20">
        <v>504.67282258796689</v>
      </c>
      <c r="X13">
        <v>168</v>
      </c>
      <c r="Y13" s="21">
        <v>0.98199999997750054</v>
      </c>
      <c r="Z13" s="20">
        <v>970.70216173108429</v>
      </c>
      <c r="AA13">
        <v>148</v>
      </c>
      <c r="AB13" s="21">
        <v>0.98199999997750054</v>
      </c>
      <c r="AD13" s="20">
        <f t="shared" si="2"/>
        <v>75.242367720443809</v>
      </c>
      <c r="AE13" s="14">
        <f t="shared" si="3"/>
        <v>5.5122294056272221</v>
      </c>
      <c r="AF13" s="39">
        <f t="shared" si="4"/>
        <v>5.6626936837117938</v>
      </c>
      <c r="AG13" s="14">
        <f t="shared" si="5"/>
        <v>1.0003068276559564</v>
      </c>
      <c r="AH13" s="14">
        <f t="shared" si="6"/>
        <v>0.51990491263351846</v>
      </c>
      <c r="AJ13" s="31">
        <f t="shared" si="7"/>
        <v>0</v>
      </c>
      <c r="AK13" s="31">
        <f t="shared" si="8"/>
        <v>0</v>
      </c>
      <c r="AL13" s="31">
        <f t="shared" si="9"/>
        <v>0</v>
      </c>
      <c r="AM13" s="31">
        <f t="shared" si="10"/>
        <v>0</v>
      </c>
      <c r="AN13" s="32">
        <f t="shared" si="11"/>
        <v>0</v>
      </c>
      <c r="BA13" s="12" t="s">
        <v>38</v>
      </c>
      <c r="BB13" s="47">
        <v>432</v>
      </c>
      <c r="BC13" s="43">
        <v>432</v>
      </c>
      <c r="BD13" s="43">
        <v>148</v>
      </c>
      <c r="BE13" s="48">
        <v>148</v>
      </c>
    </row>
    <row r="14" spans="1:57">
      <c r="A14" s="1">
        <v>9</v>
      </c>
      <c r="B14" s="35"/>
      <c r="C14" s="12" t="s">
        <v>15</v>
      </c>
      <c r="D14" s="12">
        <v>48842</v>
      </c>
      <c r="E14">
        <v>15</v>
      </c>
      <c r="F14">
        <v>2</v>
      </c>
      <c r="G14">
        <f t="shared" si="0"/>
        <v>732630</v>
      </c>
      <c r="H14" s="19">
        <f t="shared" si="1"/>
        <v>1465260</v>
      </c>
      <c r="I14" s="20">
        <v>8778.8079999999936</v>
      </c>
      <c r="J14">
        <v>432</v>
      </c>
      <c r="K14" s="21">
        <v>0.86530343901745044</v>
      </c>
      <c r="L14" s="20">
        <v>959.40699999999947</v>
      </c>
      <c r="M14">
        <v>432</v>
      </c>
      <c r="N14" s="21">
        <v>0.86476601885431048</v>
      </c>
      <c r="O14" s="20">
        <v>1156.178000000001</v>
      </c>
      <c r="P14" s="22">
        <v>432</v>
      </c>
      <c r="Q14">
        <v>166</v>
      </c>
      <c r="R14" s="21">
        <v>0.86479161066493127</v>
      </c>
      <c r="S14" s="20">
        <v>386</v>
      </c>
      <c r="T14">
        <v>171</v>
      </c>
      <c r="U14">
        <v>98</v>
      </c>
      <c r="V14" s="21">
        <v>0.86476601885431048</v>
      </c>
      <c r="W14" s="20">
        <v>203.95399028333031</v>
      </c>
      <c r="X14">
        <v>168</v>
      </c>
      <c r="Y14" s="21">
        <v>0.86476601885431048</v>
      </c>
      <c r="Z14" s="20">
        <v>385.76480060005201</v>
      </c>
      <c r="AA14">
        <v>97</v>
      </c>
      <c r="AB14" s="21">
        <v>0.86476601885431048</v>
      </c>
      <c r="AD14" s="20">
        <f t="shared" si="2"/>
        <v>22.756892247153381</v>
      </c>
      <c r="AE14" s="14">
        <f t="shared" si="3"/>
        <v>2.487025769348719</v>
      </c>
      <c r="AF14" s="39">
        <f t="shared" si="4"/>
        <v>2.9971060039733577</v>
      </c>
      <c r="AG14" s="14">
        <f t="shared" si="5"/>
        <v>1.0006096963734954</v>
      </c>
      <c r="AH14" s="14">
        <f t="shared" si="6"/>
        <v>0.52870036344965277</v>
      </c>
      <c r="AJ14" s="31">
        <f t="shared" si="7"/>
        <v>-5.3742016313995666E-4</v>
      </c>
      <c r="AK14" s="31">
        <f t="shared" si="8"/>
        <v>0</v>
      </c>
      <c r="AL14" s="31">
        <f t="shared" si="9"/>
        <v>-2.5591810620784194E-5</v>
      </c>
      <c r="AM14" s="31">
        <f t="shared" si="10"/>
        <v>0</v>
      </c>
      <c r="AN14" s="32">
        <f t="shared" si="11"/>
        <v>0</v>
      </c>
      <c r="BA14" s="12" t="s">
        <v>15</v>
      </c>
      <c r="BB14" s="47">
        <v>432</v>
      </c>
      <c r="BC14" s="43">
        <v>432</v>
      </c>
      <c r="BD14" s="43">
        <v>166</v>
      </c>
      <c r="BE14" s="48">
        <v>97</v>
      </c>
    </row>
    <row r="15" spans="1:57">
      <c r="A15" s="1">
        <v>10</v>
      </c>
      <c r="B15" s="35"/>
      <c r="C15" s="12" t="s">
        <v>17</v>
      </c>
      <c r="D15" s="12">
        <v>45211</v>
      </c>
      <c r="E15">
        <v>17</v>
      </c>
      <c r="F15">
        <v>2</v>
      </c>
      <c r="G15">
        <f t="shared" si="0"/>
        <v>768587</v>
      </c>
      <c r="H15" s="19">
        <f t="shared" si="1"/>
        <v>1537174</v>
      </c>
      <c r="I15" s="20">
        <v>7192.0729999999958</v>
      </c>
      <c r="J15">
        <v>432</v>
      </c>
      <c r="K15" s="21">
        <v>0.90646427781464267</v>
      </c>
      <c r="L15" s="20">
        <v>984.41699999999844</v>
      </c>
      <c r="M15">
        <v>432</v>
      </c>
      <c r="N15" s="21">
        <v>0.90320172528201725</v>
      </c>
      <c r="O15" s="20">
        <v>1053.6280000000011</v>
      </c>
      <c r="P15" s="22">
        <v>432</v>
      </c>
      <c r="Q15">
        <v>151</v>
      </c>
      <c r="R15" s="21">
        <v>0.90320172528201725</v>
      </c>
      <c r="S15" s="20">
        <v>389</v>
      </c>
      <c r="T15">
        <v>158</v>
      </c>
      <c r="U15">
        <v>94</v>
      </c>
      <c r="V15" s="21">
        <v>0.90320172528201725</v>
      </c>
      <c r="W15" s="20">
        <v>198.61259776624041</v>
      </c>
      <c r="X15">
        <v>168</v>
      </c>
      <c r="Y15" s="21">
        <v>0.90320172528201725</v>
      </c>
      <c r="Z15" s="20">
        <v>388.75059620793661</v>
      </c>
      <c r="AA15">
        <v>103</v>
      </c>
      <c r="AB15" s="21">
        <v>0.90580070780800703</v>
      </c>
      <c r="AD15" s="20">
        <f t="shared" si="2"/>
        <v>18.50048095142488</v>
      </c>
      <c r="AE15" s="14">
        <f t="shared" si="3"/>
        <v>2.5322584958132106</v>
      </c>
      <c r="AF15" s="39">
        <f t="shared" si="4"/>
        <v>2.7102929494580938</v>
      </c>
      <c r="AG15" s="14">
        <f t="shared" si="5"/>
        <v>1.0006415521789451</v>
      </c>
      <c r="AH15" s="14">
        <f t="shared" si="6"/>
        <v>0.51089978948869741</v>
      </c>
      <c r="AJ15" s="31">
        <f t="shared" si="7"/>
        <v>-6.635700066356387E-4</v>
      </c>
      <c r="AK15" s="31">
        <f t="shared" si="8"/>
        <v>2.5989825259897792E-3</v>
      </c>
      <c r="AL15" s="31">
        <f t="shared" si="9"/>
        <v>2.5989825259897792E-3</v>
      </c>
      <c r="AM15" s="31">
        <f t="shared" si="10"/>
        <v>2.5989825259897792E-3</v>
      </c>
      <c r="AN15" s="32">
        <f t="shared" si="11"/>
        <v>2.5989825259897792E-3</v>
      </c>
      <c r="BA15" s="12" t="s">
        <v>17</v>
      </c>
      <c r="BB15" s="47">
        <v>432</v>
      </c>
      <c r="BC15" s="43">
        <v>432</v>
      </c>
      <c r="BD15" s="43">
        <v>151</v>
      </c>
      <c r="BE15" s="48">
        <v>103</v>
      </c>
    </row>
    <row r="16" spans="1:57">
      <c r="A16" s="1">
        <v>11</v>
      </c>
      <c r="B16" s="35"/>
      <c r="C16" s="12" t="s">
        <v>11</v>
      </c>
      <c r="D16" s="12">
        <v>44819</v>
      </c>
      <c r="E16">
        <v>7</v>
      </c>
      <c r="F16">
        <v>3</v>
      </c>
      <c r="G16">
        <f t="shared" si="0"/>
        <v>313733</v>
      </c>
      <c r="H16" s="19">
        <f t="shared" si="1"/>
        <v>941199</v>
      </c>
      <c r="I16" s="20">
        <v>3277.91</v>
      </c>
      <c r="J16">
        <v>432</v>
      </c>
      <c r="K16" s="21">
        <v>0.82155958366139659</v>
      </c>
      <c r="L16" s="20">
        <v>673.87500000000045</v>
      </c>
      <c r="M16">
        <v>432</v>
      </c>
      <c r="N16" s="21">
        <v>0.81589767991722562</v>
      </c>
      <c r="O16" s="20">
        <v>878.63799999999947</v>
      </c>
      <c r="P16" s="22">
        <v>432</v>
      </c>
      <c r="Q16">
        <v>164</v>
      </c>
      <c r="R16" s="21">
        <v>0.81589767991722562</v>
      </c>
      <c r="S16" s="20">
        <v>318</v>
      </c>
      <c r="T16">
        <v>166</v>
      </c>
      <c r="U16">
        <v>91</v>
      </c>
      <c r="V16" s="21">
        <v>0.81589767991722562</v>
      </c>
      <c r="W16" s="20">
        <v>135.23256246503189</v>
      </c>
      <c r="X16">
        <v>168</v>
      </c>
      <c r="Y16" s="21">
        <v>0.81589767991722562</v>
      </c>
      <c r="Z16" s="20">
        <v>317.85081657346092</v>
      </c>
      <c r="AA16">
        <v>106</v>
      </c>
      <c r="AB16" s="21">
        <v>0.81589767991722562</v>
      </c>
      <c r="AD16" s="20">
        <f t="shared" si="2"/>
        <v>10.312731096106582</v>
      </c>
      <c r="AE16" s="14">
        <f t="shared" si="3"/>
        <v>2.1200983759129532</v>
      </c>
      <c r="AF16" s="39">
        <f t="shared" si="4"/>
        <v>2.7643093998373627</v>
      </c>
      <c r="AG16" s="14">
        <f t="shared" si="5"/>
        <v>1.0004693504586439</v>
      </c>
      <c r="AH16" s="14">
        <f t="shared" si="6"/>
        <v>0.42545922619574983</v>
      </c>
      <c r="AJ16" s="31">
        <f t="shared" si="7"/>
        <v>-5.6619037441709708E-3</v>
      </c>
      <c r="AK16" s="31">
        <f t="shared" si="8"/>
        <v>0</v>
      </c>
      <c r="AL16" s="31">
        <f t="shared" si="9"/>
        <v>0</v>
      </c>
      <c r="AM16" s="31">
        <f t="shared" si="10"/>
        <v>0</v>
      </c>
      <c r="AN16" s="32">
        <f t="shared" si="11"/>
        <v>0</v>
      </c>
      <c r="BA16" s="12" t="s">
        <v>11</v>
      </c>
      <c r="BB16" s="47">
        <v>432</v>
      </c>
      <c r="BC16" s="43">
        <v>432</v>
      </c>
      <c r="BD16" s="43">
        <v>164</v>
      </c>
      <c r="BE16" s="48">
        <v>106</v>
      </c>
    </row>
    <row r="17" spans="1:57">
      <c r="A17" s="1">
        <v>12</v>
      </c>
      <c r="B17" s="35"/>
      <c r="C17" s="12" t="s">
        <v>33</v>
      </c>
      <c r="D17" s="12">
        <v>34465</v>
      </c>
      <c r="E17">
        <v>119</v>
      </c>
      <c r="F17">
        <v>2</v>
      </c>
      <c r="G17">
        <f t="shared" si="0"/>
        <v>4101335</v>
      </c>
      <c r="H17" s="19">
        <f t="shared" si="1"/>
        <v>8202670</v>
      </c>
      <c r="I17" s="20">
        <v>14809.656999999999</v>
      </c>
      <c r="J17">
        <v>432</v>
      </c>
      <c r="K17" s="21">
        <v>0.96253438542625025</v>
      </c>
      <c r="L17" s="20">
        <v>1846.6109999999981</v>
      </c>
      <c r="M17">
        <v>432</v>
      </c>
      <c r="N17" s="21">
        <v>0.9593790340781797</v>
      </c>
      <c r="O17" s="20">
        <v>1675.521</v>
      </c>
      <c r="P17" s="22">
        <v>432</v>
      </c>
      <c r="Q17">
        <v>186</v>
      </c>
      <c r="R17" s="21">
        <v>0.9593790340781797</v>
      </c>
      <c r="S17" s="20">
        <v>492</v>
      </c>
      <c r="T17">
        <v>121</v>
      </c>
      <c r="U17">
        <v>80</v>
      </c>
      <c r="V17" s="21">
        <v>0.9593790340781797</v>
      </c>
      <c r="W17" s="20">
        <v>282.07038877932217</v>
      </c>
      <c r="X17">
        <v>168</v>
      </c>
      <c r="Y17" s="21">
        <v>0.9593790340781797</v>
      </c>
      <c r="Z17" s="20">
        <v>491.56881728871662</v>
      </c>
      <c r="AA17">
        <v>113</v>
      </c>
      <c r="AB17" s="21">
        <v>0.9593790340781797</v>
      </c>
      <c r="AD17" s="20">
        <f t="shared" si="2"/>
        <v>30.127332082786971</v>
      </c>
      <c r="AE17" s="14">
        <f t="shared" si="3"/>
        <v>3.7565665987218528</v>
      </c>
      <c r="AF17" s="39">
        <f t="shared" si="4"/>
        <v>3.4085176705094056</v>
      </c>
      <c r="AG17" s="14">
        <f t="shared" si="5"/>
        <v>1.0008771563535328</v>
      </c>
      <c r="AH17" s="14">
        <f t="shared" si="6"/>
        <v>0.57381668417273046</v>
      </c>
      <c r="AJ17" s="31">
        <f t="shared" si="7"/>
        <v>-3.1553513480705453E-3</v>
      </c>
      <c r="AK17" s="31">
        <f t="shared" si="8"/>
        <v>0</v>
      </c>
      <c r="AL17" s="31">
        <f t="shared" si="9"/>
        <v>0</v>
      </c>
      <c r="AM17" s="31">
        <f t="shared" si="10"/>
        <v>0</v>
      </c>
      <c r="AN17" s="32">
        <f t="shared" si="11"/>
        <v>0</v>
      </c>
      <c r="BA17" s="12" t="s">
        <v>33</v>
      </c>
      <c r="BB17" s="47">
        <v>432</v>
      </c>
      <c r="BC17" s="43">
        <v>432</v>
      </c>
      <c r="BD17" s="43">
        <v>186</v>
      </c>
      <c r="BE17" s="48">
        <v>113</v>
      </c>
    </row>
    <row r="18" spans="1:57">
      <c r="A18" s="1">
        <v>13</v>
      </c>
      <c r="B18" s="35"/>
      <c r="C18" s="12" t="s">
        <v>13</v>
      </c>
      <c r="D18" s="12">
        <v>32769</v>
      </c>
      <c r="E18">
        <v>10</v>
      </c>
      <c r="F18">
        <v>2</v>
      </c>
      <c r="G18">
        <f t="shared" si="0"/>
        <v>327690</v>
      </c>
      <c r="H18" s="19">
        <f t="shared" si="1"/>
        <v>655380</v>
      </c>
      <c r="I18" s="20">
        <v>7364.0210000000006</v>
      </c>
      <c r="J18">
        <v>432</v>
      </c>
      <c r="K18" s="21">
        <v>0.94480267525802508</v>
      </c>
      <c r="L18" s="20">
        <v>1542.2270000000001</v>
      </c>
      <c r="M18">
        <v>432</v>
      </c>
      <c r="N18" s="21">
        <v>0.94293343198005497</v>
      </c>
      <c r="O18" s="20">
        <v>1834.828</v>
      </c>
      <c r="P18" s="22">
        <v>432</v>
      </c>
      <c r="Q18">
        <v>114</v>
      </c>
      <c r="R18" s="21">
        <v>0.94293343198005497</v>
      </c>
      <c r="S18" s="20">
        <v>412</v>
      </c>
      <c r="T18">
        <v>114</v>
      </c>
      <c r="U18">
        <v>68</v>
      </c>
      <c r="V18" s="21">
        <v>0.94293343198005497</v>
      </c>
      <c r="W18" s="20">
        <v>184.15849675623579</v>
      </c>
      <c r="X18">
        <v>168</v>
      </c>
      <c r="Y18" s="21">
        <v>0.93564763752791524</v>
      </c>
      <c r="Z18" s="20">
        <v>412.00145392926538</v>
      </c>
      <c r="AA18">
        <v>139</v>
      </c>
      <c r="AB18" s="21">
        <v>0.94293343198005497</v>
      </c>
      <c r="AD18" s="20">
        <f t="shared" si="2"/>
        <v>17.873774302904025</v>
      </c>
      <c r="AE18" s="14">
        <f t="shared" si="3"/>
        <v>3.743256207694786</v>
      </c>
      <c r="AF18" s="39">
        <f t="shared" si="4"/>
        <v>4.4534503033938639</v>
      </c>
      <c r="AG18" s="14">
        <f t="shared" si="5"/>
        <v>0.99999647105792588</v>
      </c>
      <c r="AH18" s="14">
        <f t="shared" si="6"/>
        <v>0.44698506522225312</v>
      </c>
      <c r="AJ18" s="31">
        <f t="shared" si="7"/>
        <v>-1.8692432779701118E-3</v>
      </c>
      <c r="AK18" s="31">
        <f t="shared" si="8"/>
        <v>0</v>
      </c>
      <c r="AL18" s="31">
        <f t="shared" si="9"/>
        <v>0</v>
      </c>
      <c r="AM18" s="31">
        <f t="shared" si="10"/>
        <v>0</v>
      </c>
      <c r="AN18" s="32">
        <f t="shared" si="11"/>
        <v>7.2857944521397267E-3</v>
      </c>
      <c r="BA18" s="12" t="s">
        <v>13</v>
      </c>
      <c r="BB18" s="47">
        <v>432</v>
      </c>
      <c r="BC18" s="43">
        <v>432</v>
      </c>
      <c r="BD18" s="43">
        <v>114</v>
      </c>
      <c r="BE18" s="48">
        <v>139</v>
      </c>
    </row>
    <row r="19" spans="1:57">
      <c r="A19" s="1">
        <v>14</v>
      </c>
      <c r="B19" s="35"/>
      <c r="C19" s="12" t="s">
        <v>40</v>
      </c>
      <c r="D19" s="12">
        <v>8237</v>
      </c>
      <c r="E19">
        <v>801</v>
      </c>
      <c r="F19">
        <v>7</v>
      </c>
      <c r="G19">
        <f t="shared" si="0"/>
        <v>6597837</v>
      </c>
      <c r="H19" s="19">
        <f t="shared" si="1"/>
        <v>46184859</v>
      </c>
      <c r="I19" s="20">
        <v>10491.368</v>
      </c>
      <c r="J19">
        <v>432</v>
      </c>
      <c r="K19" s="21">
        <v>0.68052650313296359</v>
      </c>
      <c r="L19" s="20">
        <v>7376.4439999999968</v>
      </c>
      <c r="M19">
        <v>432</v>
      </c>
      <c r="N19" s="21">
        <v>0.68052650313296359</v>
      </c>
      <c r="O19" s="20">
        <v>9955.2309999999961</v>
      </c>
      <c r="P19" s="22">
        <v>432</v>
      </c>
      <c r="Q19">
        <v>151</v>
      </c>
      <c r="R19" s="21">
        <v>0.68052650313296359</v>
      </c>
      <c r="S19" s="20">
        <v>1230</v>
      </c>
      <c r="T19">
        <v>69</v>
      </c>
      <c r="U19">
        <v>54</v>
      </c>
      <c r="V19" s="21">
        <v>0.68052650313296359</v>
      </c>
      <c r="W19" s="20">
        <v>457.0501902643839</v>
      </c>
      <c r="X19">
        <v>168</v>
      </c>
      <c r="Y19" s="21">
        <v>0.68052650313296359</v>
      </c>
      <c r="Z19" s="20">
        <v>1229.795890277227</v>
      </c>
      <c r="AA19">
        <v>103</v>
      </c>
      <c r="AB19" s="21">
        <v>0.68052650313296359</v>
      </c>
      <c r="AD19" s="20">
        <f t="shared" si="2"/>
        <v>8.5309831354493966</v>
      </c>
      <c r="AE19" s="14">
        <f t="shared" si="3"/>
        <v>5.998104285693425</v>
      </c>
      <c r="AF19" s="39">
        <f t="shared" si="4"/>
        <v>8.0950270518108791</v>
      </c>
      <c r="AG19" s="14">
        <f t="shared" si="5"/>
        <v>1.0001659704056476</v>
      </c>
      <c r="AH19" s="14">
        <f t="shared" si="6"/>
        <v>0.3716471927397263</v>
      </c>
      <c r="AJ19" s="31">
        <f t="shared" si="7"/>
        <v>0</v>
      </c>
      <c r="AK19" s="31">
        <f t="shared" si="8"/>
        <v>0</v>
      </c>
      <c r="AL19" s="31">
        <f t="shared" si="9"/>
        <v>0</v>
      </c>
      <c r="AM19" s="31">
        <f t="shared" si="10"/>
        <v>0</v>
      </c>
      <c r="AN19" s="32">
        <f t="shared" si="11"/>
        <v>0</v>
      </c>
      <c r="BA19" s="12" t="s">
        <v>40</v>
      </c>
      <c r="BB19" s="47">
        <v>432</v>
      </c>
      <c r="BC19" s="43">
        <v>432</v>
      </c>
      <c r="BD19" s="43">
        <v>151</v>
      </c>
      <c r="BE19" s="48">
        <v>103</v>
      </c>
    </row>
    <row r="20" spans="1:57">
      <c r="A20" s="1">
        <v>15</v>
      </c>
      <c r="B20" s="35"/>
      <c r="C20" s="12" t="s">
        <v>9</v>
      </c>
      <c r="D20" s="12">
        <v>5404</v>
      </c>
      <c r="E20">
        <v>6</v>
      </c>
      <c r="F20">
        <v>2</v>
      </c>
      <c r="G20">
        <f t="shared" si="0"/>
        <v>32424</v>
      </c>
      <c r="H20" s="19">
        <f t="shared" si="1"/>
        <v>64848</v>
      </c>
      <c r="I20" s="20">
        <v>1237.6120000000001</v>
      </c>
      <c r="J20">
        <v>432</v>
      </c>
      <c r="K20" s="21">
        <v>0.8669905158454777</v>
      </c>
      <c r="L20" s="20">
        <v>725.10499999999945</v>
      </c>
      <c r="M20">
        <v>432</v>
      </c>
      <c r="N20" s="21">
        <v>0.8669905158454777</v>
      </c>
      <c r="O20" s="20">
        <v>862.93599999999901</v>
      </c>
      <c r="P20" s="22">
        <v>432</v>
      </c>
      <c r="Q20">
        <v>183</v>
      </c>
      <c r="R20" s="21">
        <v>0.8669905158454777</v>
      </c>
      <c r="S20" s="20">
        <v>318</v>
      </c>
      <c r="T20">
        <v>162</v>
      </c>
      <c r="U20">
        <v>83</v>
      </c>
      <c r="V20" s="21">
        <v>0.8669905158454777</v>
      </c>
      <c r="W20" s="20">
        <v>121.4309431126913</v>
      </c>
      <c r="X20">
        <v>168</v>
      </c>
      <c r="Y20" s="21">
        <v>0.8669905158454777</v>
      </c>
      <c r="Z20" s="20">
        <v>317.7448443177542</v>
      </c>
      <c r="AA20">
        <v>120</v>
      </c>
      <c r="AB20" s="21">
        <v>0.8669905158454777</v>
      </c>
      <c r="AD20" s="20">
        <f t="shared" si="2"/>
        <v>3.8949868806127714</v>
      </c>
      <c r="AE20" s="14">
        <f t="shared" si="3"/>
        <v>2.2820354538148639</v>
      </c>
      <c r="AF20" s="39">
        <f t="shared" si="4"/>
        <v>2.7158143253365825</v>
      </c>
      <c r="AG20" s="14">
        <f t="shared" si="5"/>
        <v>1.0008030206840763</v>
      </c>
      <c r="AH20" s="14">
        <f t="shared" si="6"/>
        <v>0.38216495179779147</v>
      </c>
      <c r="AJ20" s="31">
        <f t="shared" si="7"/>
        <v>0</v>
      </c>
      <c r="AK20" s="31">
        <f t="shared" si="8"/>
        <v>0</v>
      </c>
      <c r="AL20" s="31">
        <f t="shared" si="9"/>
        <v>0</v>
      </c>
      <c r="AM20" s="31">
        <f t="shared" si="10"/>
        <v>0</v>
      </c>
      <c r="AN20" s="32">
        <f t="shared" si="11"/>
        <v>0</v>
      </c>
      <c r="BA20" s="12" t="s">
        <v>9</v>
      </c>
      <c r="BB20" s="47">
        <v>432</v>
      </c>
      <c r="BC20" s="43">
        <v>432</v>
      </c>
      <c r="BD20" s="43">
        <v>183</v>
      </c>
      <c r="BE20" s="48">
        <v>120</v>
      </c>
    </row>
    <row r="21" spans="1:57">
      <c r="A21" s="1">
        <v>16</v>
      </c>
      <c r="B21" s="35"/>
      <c r="C21" s="12" t="s">
        <v>21</v>
      </c>
      <c r="D21" s="12">
        <v>5124</v>
      </c>
      <c r="E21">
        <v>21</v>
      </c>
      <c r="F21">
        <v>2</v>
      </c>
      <c r="G21">
        <f t="shared" si="0"/>
        <v>107604</v>
      </c>
      <c r="H21" s="19">
        <f t="shared" si="1"/>
        <v>215208</v>
      </c>
      <c r="I21" s="20">
        <v>2233.9049999999988</v>
      </c>
      <c r="J21">
        <v>432</v>
      </c>
      <c r="K21" s="21">
        <v>0.93437339676820608</v>
      </c>
      <c r="L21" s="20">
        <v>1043.6300000000001</v>
      </c>
      <c r="M21">
        <v>432</v>
      </c>
      <c r="N21" s="21">
        <v>0.93364151085529612</v>
      </c>
      <c r="O21" s="20">
        <v>1052.971</v>
      </c>
      <c r="P21" s="22">
        <v>432</v>
      </c>
      <c r="Q21">
        <v>167</v>
      </c>
      <c r="R21" s="21">
        <v>0.93364151085529612</v>
      </c>
      <c r="S21" s="20">
        <v>457</v>
      </c>
      <c r="T21">
        <v>192</v>
      </c>
      <c r="U21">
        <v>106</v>
      </c>
      <c r="V21" s="21">
        <v>0.93364151085529612</v>
      </c>
      <c r="W21" s="20">
        <v>174.5637340679169</v>
      </c>
      <c r="X21">
        <v>168</v>
      </c>
      <c r="Y21" s="21">
        <v>0.93437339676820608</v>
      </c>
      <c r="Z21" s="20">
        <v>457.23464896965032</v>
      </c>
      <c r="AA21">
        <v>123</v>
      </c>
      <c r="AB21" s="21">
        <v>0.93437339676820608</v>
      </c>
      <c r="AD21" s="20">
        <f t="shared" si="2"/>
        <v>4.885686167997032</v>
      </c>
      <c r="AE21" s="14">
        <f t="shared" si="3"/>
        <v>2.2824823148284037</v>
      </c>
      <c r="AF21" s="39">
        <f t="shared" si="4"/>
        <v>2.3029116502277427</v>
      </c>
      <c r="AG21" s="14">
        <f t="shared" si="5"/>
        <v>0.99948680842499782</v>
      </c>
      <c r="AH21" s="14">
        <f t="shared" si="6"/>
        <v>0.38178150860020199</v>
      </c>
      <c r="AJ21" s="31">
        <f t="shared" si="7"/>
        <v>0</v>
      </c>
      <c r="AK21" s="31">
        <f t="shared" si="8"/>
        <v>7.3188591290995753E-4</v>
      </c>
      <c r="AL21" s="31">
        <f t="shared" si="9"/>
        <v>7.3188591290995753E-4</v>
      </c>
      <c r="AM21" s="31">
        <f t="shared" si="10"/>
        <v>7.3188591290995753E-4</v>
      </c>
      <c r="AN21" s="32">
        <f t="shared" si="11"/>
        <v>0</v>
      </c>
      <c r="BA21" s="12" t="s">
        <v>21</v>
      </c>
      <c r="BB21" s="47">
        <v>432</v>
      </c>
      <c r="BC21" s="43">
        <v>432</v>
      </c>
      <c r="BD21" s="43">
        <v>167</v>
      </c>
      <c r="BE21" s="48">
        <v>123</v>
      </c>
    </row>
    <row r="22" spans="1:57">
      <c r="A22" s="1">
        <v>17</v>
      </c>
      <c r="B22" s="35"/>
      <c r="C22" s="12" t="s">
        <v>26</v>
      </c>
      <c r="D22" s="12">
        <v>3196</v>
      </c>
      <c r="E22">
        <v>37</v>
      </c>
      <c r="F22">
        <v>2</v>
      </c>
      <c r="G22">
        <f t="shared" si="0"/>
        <v>118252</v>
      </c>
      <c r="H22" s="19">
        <f t="shared" si="1"/>
        <v>236504</v>
      </c>
      <c r="I22" s="20">
        <v>1880.9799999999991</v>
      </c>
      <c r="J22">
        <v>432</v>
      </c>
      <c r="K22" s="21">
        <v>0.99256651017214403</v>
      </c>
      <c r="L22" s="20">
        <v>934.19899999999984</v>
      </c>
      <c r="M22">
        <v>432</v>
      </c>
      <c r="N22" s="21">
        <v>0.99178403755868538</v>
      </c>
      <c r="O22" s="20">
        <v>915.72199999999839</v>
      </c>
      <c r="P22" s="22">
        <v>432</v>
      </c>
      <c r="Q22">
        <v>186</v>
      </c>
      <c r="R22" s="21">
        <v>0.99178403755868538</v>
      </c>
      <c r="S22" s="20">
        <v>333</v>
      </c>
      <c r="T22">
        <v>172</v>
      </c>
      <c r="U22">
        <v>95</v>
      </c>
      <c r="V22" s="21">
        <v>0.99178403755868538</v>
      </c>
      <c r="W22" s="20">
        <v>238.8912603200277</v>
      </c>
      <c r="X22">
        <v>168</v>
      </c>
      <c r="Y22" s="21">
        <v>0.99178403755868538</v>
      </c>
      <c r="Z22" s="20">
        <v>333.3455238513946</v>
      </c>
      <c r="AA22">
        <v>101</v>
      </c>
      <c r="AB22" s="21">
        <v>0.99178403755868538</v>
      </c>
      <c r="AD22" s="20">
        <f t="shared" si="2"/>
        <v>5.6427336364610667</v>
      </c>
      <c r="AE22" s="14">
        <f t="shared" si="3"/>
        <v>2.8024945084202351</v>
      </c>
      <c r="AF22" s="39">
        <f t="shared" si="4"/>
        <v>2.7470655355439155</v>
      </c>
      <c r="AG22" s="14">
        <f t="shared" si="5"/>
        <v>0.99896346635346256</v>
      </c>
      <c r="AH22" s="14">
        <f t="shared" si="6"/>
        <v>0.71664757204457141</v>
      </c>
      <c r="AJ22" s="31">
        <f t="shared" si="7"/>
        <v>-7.8247261345865127E-4</v>
      </c>
      <c r="AK22" s="31">
        <f t="shared" si="8"/>
        <v>0</v>
      </c>
      <c r="AL22" s="31">
        <f t="shared" si="9"/>
        <v>0</v>
      </c>
      <c r="AM22" s="31">
        <f t="shared" si="10"/>
        <v>0</v>
      </c>
      <c r="AN22" s="32">
        <f t="shared" si="11"/>
        <v>0</v>
      </c>
      <c r="BA22" s="12" t="s">
        <v>26</v>
      </c>
      <c r="BB22" s="47">
        <v>432</v>
      </c>
      <c r="BC22" s="43">
        <v>432</v>
      </c>
      <c r="BD22" s="43">
        <v>186</v>
      </c>
      <c r="BE22" s="48">
        <v>101</v>
      </c>
    </row>
    <row r="23" spans="1:57">
      <c r="A23" s="1">
        <v>18</v>
      </c>
      <c r="B23" s="35"/>
      <c r="C23" s="12" t="s">
        <v>19</v>
      </c>
      <c r="D23" s="12">
        <v>2310</v>
      </c>
      <c r="E23">
        <v>20</v>
      </c>
      <c r="F23">
        <v>7</v>
      </c>
      <c r="G23">
        <f t="shared" si="0"/>
        <v>46200</v>
      </c>
      <c r="H23" s="19">
        <f t="shared" si="1"/>
        <v>323400</v>
      </c>
      <c r="I23" s="20">
        <v>1437.891000000001</v>
      </c>
      <c r="J23">
        <v>432</v>
      </c>
      <c r="K23" s="21">
        <v>0.91991341991341979</v>
      </c>
      <c r="L23" s="20">
        <v>854.73000000000059</v>
      </c>
      <c r="M23">
        <v>432</v>
      </c>
      <c r="N23" s="21">
        <v>0.91233766233766234</v>
      </c>
      <c r="O23" s="20">
        <v>780.90799999999888</v>
      </c>
      <c r="P23" s="22">
        <v>432</v>
      </c>
      <c r="Q23">
        <v>189</v>
      </c>
      <c r="R23" s="21">
        <v>0.91233766233766234</v>
      </c>
      <c r="S23" s="20">
        <v>315</v>
      </c>
      <c r="T23">
        <v>165</v>
      </c>
      <c r="U23">
        <v>94</v>
      </c>
      <c r="V23" s="21">
        <v>0.91233766233766234</v>
      </c>
      <c r="W23" s="20">
        <v>121.5969591684713</v>
      </c>
      <c r="X23">
        <v>168</v>
      </c>
      <c r="Y23" s="21">
        <v>0.91233766233766234</v>
      </c>
      <c r="Z23" s="20">
        <v>315.05571380098638</v>
      </c>
      <c r="AA23">
        <v>133</v>
      </c>
      <c r="AB23" s="21">
        <v>0.91233766233766234</v>
      </c>
      <c r="AD23" s="20">
        <f t="shared" si="2"/>
        <v>4.5639261153291901</v>
      </c>
      <c r="AE23" s="14">
        <f t="shared" si="3"/>
        <v>2.7129487343305709</v>
      </c>
      <c r="AF23" s="39">
        <f t="shared" si="4"/>
        <v>2.4786346217268762</v>
      </c>
      <c r="AG23" s="14">
        <f t="shared" si="5"/>
        <v>0.99982316206770472</v>
      </c>
      <c r="AH23" s="14">
        <f t="shared" si="6"/>
        <v>0.38595382924964622</v>
      </c>
      <c r="AJ23" s="31">
        <f t="shared" si="7"/>
        <v>-7.575757575757458E-3</v>
      </c>
      <c r="AK23" s="31">
        <f t="shared" si="8"/>
        <v>0</v>
      </c>
      <c r="AL23" s="31">
        <f t="shared" si="9"/>
        <v>0</v>
      </c>
      <c r="AM23" s="31">
        <f t="shared" si="10"/>
        <v>0</v>
      </c>
      <c r="AN23" s="32">
        <f t="shared" si="11"/>
        <v>0</v>
      </c>
      <c r="BA23" s="12" t="s">
        <v>19</v>
      </c>
      <c r="BB23" s="47">
        <v>432</v>
      </c>
      <c r="BC23" s="43">
        <v>432</v>
      </c>
      <c r="BD23" s="43">
        <v>189</v>
      </c>
      <c r="BE23" s="48">
        <v>133</v>
      </c>
    </row>
    <row r="24" spans="1:57">
      <c r="A24" s="1">
        <v>19</v>
      </c>
      <c r="B24" s="35"/>
      <c r="C24" s="12" t="s">
        <v>22</v>
      </c>
      <c r="D24" s="12">
        <v>2109</v>
      </c>
      <c r="E24">
        <v>22</v>
      </c>
      <c r="F24">
        <v>2</v>
      </c>
      <c r="G24">
        <f t="shared" si="0"/>
        <v>46398</v>
      </c>
      <c r="H24" s="19">
        <f t="shared" si="1"/>
        <v>92796</v>
      </c>
      <c r="I24" s="20">
        <v>1248.575000000001</v>
      </c>
      <c r="J24">
        <v>432</v>
      </c>
      <c r="K24" s="21">
        <v>0.86128792332214521</v>
      </c>
      <c r="L24" s="20">
        <v>690.35299999999995</v>
      </c>
      <c r="M24">
        <v>432</v>
      </c>
      <c r="N24" s="21">
        <v>0.85832864526378538</v>
      </c>
      <c r="O24" s="20">
        <v>890.43799999999942</v>
      </c>
      <c r="P24" s="22">
        <v>432</v>
      </c>
      <c r="Q24">
        <v>191</v>
      </c>
      <c r="R24" s="21">
        <v>0.85832864526378538</v>
      </c>
      <c r="S24" s="20">
        <v>316</v>
      </c>
      <c r="T24">
        <v>165</v>
      </c>
      <c r="U24">
        <v>89</v>
      </c>
      <c r="V24" s="21">
        <v>0.85832864526378538</v>
      </c>
      <c r="W24" s="20">
        <v>115.5215618843844</v>
      </c>
      <c r="X24">
        <v>168</v>
      </c>
      <c r="Y24" s="21">
        <v>0.85832864526378538</v>
      </c>
      <c r="Z24" s="20">
        <v>315.69677747736102</v>
      </c>
      <c r="AA24">
        <v>109</v>
      </c>
      <c r="AB24" s="21">
        <v>0.85832864526378538</v>
      </c>
      <c r="AD24" s="20">
        <f t="shared" si="2"/>
        <v>3.9549817707263029</v>
      </c>
      <c r="AE24" s="14">
        <f t="shared" si="3"/>
        <v>2.1867597303856101</v>
      </c>
      <c r="AF24" s="39">
        <f t="shared" si="4"/>
        <v>2.8205482713989811</v>
      </c>
      <c r="AG24" s="14">
        <f t="shared" si="5"/>
        <v>1.0009604865943262</v>
      </c>
      <c r="AH24" s="14">
        <f t="shared" si="6"/>
        <v>0.36592569239218342</v>
      </c>
      <c r="AJ24" s="31">
        <f t="shared" si="7"/>
        <v>-2.9592780583598266E-3</v>
      </c>
      <c r="AK24" s="31">
        <f t="shared" si="8"/>
        <v>0</v>
      </c>
      <c r="AL24" s="31">
        <f t="shared" si="9"/>
        <v>0</v>
      </c>
      <c r="AM24" s="31">
        <f t="shared" si="10"/>
        <v>0</v>
      </c>
      <c r="AN24" s="32">
        <f t="shared" si="11"/>
        <v>0</v>
      </c>
      <c r="BA24" s="12" t="s">
        <v>22</v>
      </c>
      <c r="BB24" s="47">
        <v>432</v>
      </c>
      <c r="BC24" s="43">
        <v>432</v>
      </c>
      <c r="BD24" s="43">
        <v>191</v>
      </c>
      <c r="BE24" s="48">
        <v>109</v>
      </c>
    </row>
    <row r="25" spans="1:57">
      <c r="A25" s="1">
        <v>20</v>
      </c>
      <c r="B25" s="35"/>
      <c r="C25" s="12" t="s">
        <v>10</v>
      </c>
      <c r="D25" s="12">
        <v>1728</v>
      </c>
      <c r="E25">
        <v>7</v>
      </c>
      <c r="F25">
        <v>4</v>
      </c>
      <c r="G25">
        <f t="shared" si="0"/>
        <v>12096</v>
      </c>
      <c r="H25" s="19">
        <f t="shared" si="1"/>
        <v>48384</v>
      </c>
      <c r="I25" s="20">
        <v>1105.412</v>
      </c>
      <c r="J25">
        <v>432</v>
      </c>
      <c r="K25" s="21">
        <v>0.95875538369643809</v>
      </c>
      <c r="L25" s="20">
        <v>587.1519999999997</v>
      </c>
      <c r="M25">
        <v>432</v>
      </c>
      <c r="N25" s="21">
        <v>0.9565830425351316</v>
      </c>
      <c r="O25" s="20">
        <v>772.37000000000046</v>
      </c>
      <c r="P25" s="22">
        <v>432</v>
      </c>
      <c r="Q25">
        <v>157</v>
      </c>
      <c r="R25" s="21">
        <v>0.9565830425351316</v>
      </c>
      <c r="S25" s="20">
        <v>325</v>
      </c>
      <c r="T25">
        <v>183</v>
      </c>
      <c r="U25">
        <v>112</v>
      </c>
      <c r="V25" s="21">
        <v>0.9565830425351316</v>
      </c>
      <c r="W25" s="20">
        <v>138.7028041879621</v>
      </c>
      <c r="X25">
        <v>168</v>
      </c>
      <c r="Y25" s="21">
        <v>0.9565830425351316</v>
      </c>
      <c r="Z25" s="20">
        <v>325.14128333493801</v>
      </c>
      <c r="AA25">
        <v>135</v>
      </c>
      <c r="AB25" s="21">
        <v>0.9565830425351316</v>
      </c>
      <c r="AD25" s="20">
        <f t="shared" si="2"/>
        <v>3.3997897426679011</v>
      </c>
      <c r="AE25" s="14">
        <f t="shared" si="3"/>
        <v>1.8058365089097481</v>
      </c>
      <c r="AF25" s="39">
        <f t="shared" si="4"/>
        <v>2.3754904085937265</v>
      </c>
      <c r="AG25" s="14">
        <f t="shared" si="5"/>
        <v>0.99956547094392667</v>
      </c>
      <c r="AH25" s="14">
        <f t="shared" si="6"/>
        <v>0.42659241165964179</v>
      </c>
      <c r="AJ25" s="31">
        <f t="shared" si="7"/>
        <v>-2.1723411613064902E-3</v>
      </c>
      <c r="AK25" s="31">
        <f t="shared" si="8"/>
        <v>0</v>
      </c>
      <c r="AL25" s="31">
        <f t="shared" si="9"/>
        <v>0</v>
      </c>
      <c r="AM25" s="31">
        <f t="shared" si="10"/>
        <v>0</v>
      </c>
      <c r="AN25" s="32">
        <f t="shared" si="11"/>
        <v>0</v>
      </c>
      <c r="BA25" s="12" t="s">
        <v>10</v>
      </c>
      <c r="BB25" s="47">
        <v>432</v>
      </c>
      <c r="BC25" s="43">
        <v>432</v>
      </c>
      <c r="BD25" s="43">
        <v>157</v>
      </c>
      <c r="BE25" s="48">
        <v>135</v>
      </c>
    </row>
    <row r="26" spans="1:57">
      <c r="A26" s="1">
        <v>21</v>
      </c>
      <c r="B26" s="35"/>
      <c r="C26" s="12" t="s">
        <v>41</v>
      </c>
      <c r="D26" s="12">
        <v>1080</v>
      </c>
      <c r="E26">
        <v>857</v>
      </c>
      <c r="F26">
        <v>9</v>
      </c>
      <c r="G26">
        <f t="shared" si="0"/>
        <v>925560</v>
      </c>
      <c r="H26" s="19">
        <f t="shared" si="1"/>
        <v>8330040</v>
      </c>
      <c r="I26" s="20">
        <v>1716.8750000000009</v>
      </c>
      <c r="J26">
        <v>432</v>
      </c>
      <c r="K26" s="21">
        <v>0.93402777777777779</v>
      </c>
      <c r="L26" s="20">
        <v>1398.588999999999</v>
      </c>
      <c r="M26">
        <v>432</v>
      </c>
      <c r="N26" s="21">
        <v>0.93402777777777779</v>
      </c>
      <c r="O26" s="20">
        <v>809.59099999999955</v>
      </c>
      <c r="P26" s="22">
        <v>432</v>
      </c>
      <c r="Q26">
        <v>162</v>
      </c>
      <c r="R26" s="21">
        <v>0.93402777777777779</v>
      </c>
      <c r="S26" s="20">
        <v>390</v>
      </c>
      <c r="T26">
        <v>198</v>
      </c>
      <c r="U26">
        <v>117</v>
      </c>
      <c r="V26" s="21">
        <v>0.93402777777777779</v>
      </c>
      <c r="W26" s="20">
        <v>182.15674104457429</v>
      </c>
      <c r="X26">
        <v>168</v>
      </c>
      <c r="Y26" s="21">
        <v>0.93402777777777779</v>
      </c>
      <c r="Z26" s="20">
        <v>389.51085991416761</v>
      </c>
      <c r="AA26">
        <v>94</v>
      </c>
      <c r="AB26" s="21">
        <v>0.93402777777777779</v>
      </c>
      <c r="AD26" s="20">
        <f t="shared" si="2"/>
        <v>4.4077718407603079</v>
      </c>
      <c r="AE26" s="14">
        <f t="shared" si="3"/>
        <v>3.5906290271552153</v>
      </c>
      <c r="AF26" s="39">
        <f t="shared" si="4"/>
        <v>2.0784812012132359</v>
      </c>
      <c r="AG26" s="14">
        <f t="shared" si="5"/>
        <v>1.0012557803547253</v>
      </c>
      <c r="AH26" s="14">
        <f t="shared" si="6"/>
        <v>0.46765510231143298</v>
      </c>
      <c r="AJ26" s="31">
        <f t="shared" si="7"/>
        <v>0</v>
      </c>
      <c r="AK26" s="31">
        <f t="shared" si="8"/>
        <v>0</v>
      </c>
      <c r="AL26" s="31">
        <f t="shared" si="9"/>
        <v>0</v>
      </c>
      <c r="AM26" s="31">
        <f t="shared" si="10"/>
        <v>0</v>
      </c>
      <c r="AN26" s="32">
        <f t="shared" si="11"/>
        <v>0</v>
      </c>
      <c r="BA26" s="12" t="s">
        <v>41</v>
      </c>
      <c r="BB26" s="47">
        <v>432</v>
      </c>
      <c r="BC26" s="43">
        <v>432</v>
      </c>
      <c r="BD26" s="43">
        <v>162</v>
      </c>
      <c r="BE26" s="48">
        <v>94</v>
      </c>
    </row>
    <row r="27" spans="1:57">
      <c r="A27" s="1">
        <v>22</v>
      </c>
      <c r="B27" s="35"/>
      <c r="C27" s="12" t="s">
        <v>20</v>
      </c>
      <c r="D27" s="12">
        <v>1000</v>
      </c>
      <c r="E27">
        <v>21</v>
      </c>
      <c r="F27">
        <v>2</v>
      </c>
      <c r="G27">
        <f t="shared" si="0"/>
        <v>21000</v>
      </c>
      <c r="H27" s="19">
        <f t="shared" si="1"/>
        <v>42000</v>
      </c>
      <c r="I27" s="20">
        <v>833.39599999999962</v>
      </c>
      <c r="J27">
        <v>432</v>
      </c>
      <c r="K27" s="21">
        <v>0.75749298339481663</v>
      </c>
      <c r="L27" s="20">
        <v>644.13100000000043</v>
      </c>
      <c r="M27">
        <v>432</v>
      </c>
      <c r="N27" s="21">
        <v>0.75500079787483687</v>
      </c>
      <c r="O27" s="20">
        <v>846.03899999999987</v>
      </c>
      <c r="P27" s="22">
        <v>432</v>
      </c>
      <c r="Q27">
        <v>166</v>
      </c>
      <c r="R27" s="21">
        <v>0.75500079787483687</v>
      </c>
      <c r="S27" s="20">
        <v>232</v>
      </c>
      <c r="T27">
        <v>129</v>
      </c>
      <c r="U27">
        <v>76</v>
      </c>
      <c r="V27" s="21">
        <v>0.75500079787483687</v>
      </c>
      <c r="W27" s="20">
        <v>119.6777870705923</v>
      </c>
      <c r="X27">
        <v>168</v>
      </c>
      <c r="Y27" s="21">
        <v>0.75500079787483687</v>
      </c>
      <c r="Z27" s="20">
        <v>231.96640094629919</v>
      </c>
      <c r="AA27">
        <v>97</v>
      </c>
      <c r="AB27" s="21">
        <v>0.75500079787483687</v>
      </c>
      <c r="AD27" s="20">
        <f t="shared" si="2"/>
        <v>3.5927444517834846</v>
      </c>
      <c r="AE27" s="14">
        <f t="shared" si="3"/>
        <v>2.776828874234758</v>
      </c>
      <c r="AF27" s="39">
        <f t="shared" si="4"/>
        <v>3.647248034838718</v>
      </c>
      <c r="AG27" s="14">
        <f t="shared" si="5"/>
        <v>1.0001448444842174</v>
      </c>
      <c r="AH27" s="14">
        <f t="shared" si="6"/>
        <v>0.51592724887040009</v>
      </c>
      <c r="AJ27" s="31">
        <f t="shared" si="7"/>
        <v>-2.4921855199797616E-3</v>
      </c>
      <c r="AK27" s="31">
        <f t="shared" si="8"/>
        <v>0</v>
      </c>
      <c r="AL27" s="31">
        <f t="shared" si="9"/>
        <v>0</v>
      </c>
      <c r="AM27" s="31">
        <f t="shared" si="10"/>
        <v>0</v>
      </c>
      <c r="AN27" s="32">
        <f t="shared" si="11"/>
        <v>0</v>
      </c>
      <c r="BA27" s="12" t="s">
        <v>20</v>
      </c>
      <c r="BB27" s="47">
        <v>432</v>
      </c>
      <c r="BC27" s="43">
        <v>432</v>
      </c>
      <c r="BD27" s="43">
        <v>166</v>
      </c>
      <c r="BE27" s="48">
        <v>97</v>
      </c>
    </row>
    <row r="28" spans="1:57">
      <c r="A28" s="1">
        <v>23</v>
      </c>
      <c r="B28" s="35"/>
      <c r="C28" s="12" t="s">
        <v>18</v>
      </c>
      <c r="D28" s="12">
        <v>846</v>
      </c>
      <c r="E28">
        <v>19</v>
      </c>
      <c r="F28">
        <v>4</v>
      </c>
      <c r="G28">
        <f t="shared" si="0"/>
        <v>16074</v>
      </c>
      <c r="H28" s="19">
        <f t="shared" si="1"/>
        <v>64296</v>
      </c>
      <c r="I28" s="20">
        <v>1074.691</v>
      </c>
      <c r="J28">
        <v>432</v>
      </c>
      <c r="K28" s="21">
        <v>0.77365453949524732</v>
      </c>
      <c r="L28" s="20">
        <v>599.87000000000012</v>
      </c>
      <c r="M28">
        <v>432</v>
      </c>
      <c r="N28" s="21">
        <v>0.77365453949524732</v>
      </c>
      <c r="O28" s="20">
        <v>381.38199999999989</v>
      </c>
      <c r="P28" s="22">
        <v>432</v>
      </c>
      <c r="Q28">
        <v>176</v>
      </c>
      <c r="R28" s="21">
        <v>0.77365453949524732</v>
      </c>
      <c r="S28" s="20">
        <v>240</v>
      </c>
      <c r="T28">
        <v>251</v>
      </c>
      <c r="U28">
        <v>133</v>
      </c>
      <c r="V28" s="21">
        <v>0.77365453949524732</v>
      </c>
      <c r="W28" s="20">
        <v>93.500674668293371</v>
      </c>
      <c r="X28">
        <v>168</v>
      </c>
      <c r="Y28" s="21">
        <v>0.77365453949524732</v>
      </c>
      <c r="Z28" s="20">
        <v>239.80378353062801</v>
      </c>
      <c r="AA28">
        <v>102</v>
      </c>
      <c r="AB28" s="21">
        <v>0.77365453949524732</v>
      </c>
      <c r="AD28" s="20">
        <f t="shared" si="2"/>
        <v>4.4815431357142836</v>
      </c>
      <c r="AE28" s="14">
        <f t="shared" si="3"/>
        <v>2.5015034840907089</v>
      </c>
      <c r="AF28" s="39">
        <f t="shared" si="4"/>
        <v>1.5903919211987301</v>
      </c>
      <c r="AG28" s="14">
        <f t="shared" si="5"/>
        <v>1.0008182375877608</v>
      </c>
      <c r="AH28" s="14">
        <f t="shared" si="6"/>
        <v>0.38990491847828312</v>
      </c>
      <c r="AJ28" s="31">
        <f t="shared" si="7"/>
        <v>0</v>
      </c>
      <c r="AK28" s="31">
        <f t="shared" si="8"/>
        <v>0</v>
      </c>
      <c r="AL28" s="31">
        <f t="shared" si="9"/>
        <v>0</v>
      </c>
      <c r="AM28" s="31">
        <f t="shared" si="10"/>
        <v>0</v>
      </c>
      <c r="AN28" s="32">
        <f t="shared" si="11"/>
        <v>0</v>
      </c>
      <c r="BA28" s="12" t="s">
        <v>18</v>
      </c>
      <c r="BB28" s="47">
        <v>432</v>
      </c>
      <c r="BC28" s="43">
        <v>432</v>
      </c>
      <c r="BD28" s="43">
        <v>176</v>
      </c>
      <c r="BE28" s="48">
        <v>102</v>
      </c>
    </row>
    <row r="29" spans="1:57">
      <c r="A29" s="1">
        <v>24</v>
      </c>
      <c r="B29" s="35"/>
      <c r="C29" s="12" t="s">
        <v>8</v>
      </c>
      <c r="D29" s="12">
        <v>748</v>
      </c>
      <c r="E29">
        <v>5</v>
      </c>
      <c r="F29">
        <v>2</v>
      </c>
      <c r="G29">
        <f t="shared" si="0"/>
        <v>3740</v>
      </c>
      <c r="H29" s="19">
        <f t="shared" si="1"/>
        <v>7480</v>
      </c>
      <c r="I29" s="20">
        <v>637.12599999999998</v>
      </c>
      <c r="J29">
        <v>432</v>
      </c>
      <c r="K29" s="21">
        <v>0.78261306532663311</v>
      </c>
      <c r="L29" s="20">
        <v>471.50800000000038</v>
      </c>
      <c r="M29">
        <v>432</v>
      </c>
      <c r="N29" s="21">
        <v>0.78261306532663311</v>
      </c>
      <c r="O29" s="20">
        <v>660.22200000000078</v>
      </c>
      <c r="P29" s="22">
        <v>432</v>
      </c>
      <c r="Q29">
        <v>206</v>
      </c>
      <c r="R29" s="21">
        <v>0.78261306532663311</v>
      </c>
      <c r="S29" s="20">
        <v>233</v>
      </c>
      <c r="T29">
        <v>155</v>
      </c>
      <c r="U29">
        <v>91</v>
      </c>
      <c r="V29" s="21">
        <v>0.78261306532663311</v>
      </c>
      <c r="W29" s="20">
        <v>94.742008017222119</v>
      </c>
      <c r="X29">
        <v>168</v>
      </c>
      <c r="Y29" s="21">
        <v>0.78261306532663311</v>
      </c>
      <c r="Z29" s="20">
        <v>232.8684465357463</v>
      </c>
      <c r="AA29">
        <v>97</v>
      </c>
      <c r="AB29" s="21">
        <v>0.78261306532663311</v>
      </c>
      <c r="AD29" s="20">
        <f t="shared" si="2"/>
        <v>2.7359911120556148</v>
      </c>
      <c r="AE29" s="14">
        <f t="shared" si="3"/>
        <v>2.0247826917487592</v>
      </c>
      <c r="AF29" s="39">
        <f t="shared" si="4"/>
        <v>2.8351715735719218</v>
      </c>
      <c r="AG29" s="14">
        <f t="shared" si="5"/>
        <v>1.0005649261040332</v>
      </c>
      <c r="AH29" s="14">
        <f t="shared" si="6"/>
        <v>0.40684776931630717</v>
      </c>
      <c r="AJ29" s="31">
        <f t="shared" si="7"/>
        <v>0</v>
      </c>
      <c r="AK29" s="31">
        <f t="shared" si="8"/>
        <v>0</v>
      </c>
      <c r="AL29" s="31">
        <f t="shared" si="9"/>
        <v>0</v>
      </c>
      <c r="AM29" s="31">
        <f t="shared" si="10"/>
        <v>0</v>
      </c>
      <c r="AN29" s="32">
        <f t="shared" si="11"/>
        <v>0</v>
      </c>
      <c r="BA29" s="12" t="s">
        <v>8</v>
      </c>
      <c r="BB29" s="47">
        <v>432</v>
      </c>
      <c r="BC29" s="43">
        <v>432</v>
      </c>
      <c r="BD29" s="43">
        <v>206</v>
      </c>
      <c r="BE29" s="48">
        <v>97</v>
      </c>
    </row>
    <row r="30" spans="1:57">
      <c r="A30" s="1">
        <v>25</v>
      </c>
      <c r="B30" s="36"/>
      <c r="C30" s="13" t="s">
        <v>16</v>
      </c>
      <c r="D30" s="13">
        <v>690</v>
      </c>
      <c r="E30" s="23">
        <v>15</v>
      </c>
      <c r="F30" s="23">
        <v>2</v>
      </c>
      <c r="G30" s="23">
        <f t="shared" si="0"/>
        <v>10350</v>
      </c>
      <c r="H30" s="24">
        <f t="shared" si="1"/>
        <v>20700</v>
      </c>
      <c r="I30" s="25">
        <v>923.21000000000015</v>
      </c>
      <c r="J30" s="23">
        <v>432</v>
      </c>
      <c r="K30" s="26">
        <v>0.88768115942028991</v>
      </c>
      <c r="L30" s="25">
        <v>533.71300000000031</v>
      </c>
      <c r="M30" s="23">
        <v>432</v>
      </c>
      <c r="N30" s="26">
        <v>0.88043478260869568</v>
      </c>
      <c r="O30" s="25">
        <v>741.11300000000074</v>
      </c>
      <c r="P30" s="27">
        <v>432</v>
      </c>
      <c r="Q30" s="23">
        <v>113</v>
      </c>
      <c r="R30" s="26">
        <v>0.87862318840579723</v>
      </c>
      <c r="S30" s="25">
        <v>274</v>
      </c>
      <c r="T30" s="23">
        <v>164</v>
      </c>
      <c r="U30" s="23">
        <v>70</v>
      </c>
      <c r="V30" s="26">
        <v>0.88043478260869568</v>
      </c>
      <c r="W30" s="25">
        <v>129.38166001192729</v>
      </c>
      <c r="X30" s="23">
        <v>168</v>
      </c>
      <c r="Y30" s="26">
        <v>0.88043478260869568</v>
      </c>
      <c r="Z30" s="25">
        <v>274.40217246027959</v>
      </c>
      <c r="AA30" s="23">
        <v>103</v>
      </c>
      <c r="AB30" s="26">
        <v>0.88043478260869568</v>
      </c>
      <c r="AD30" s="25">
        <f t="shared" si="2"/>
        <v>3.3644412933124177</v>
      </c>
      <c r="AE30" s="40">
        <f t="shared" si="3"/>
        <v>1.945002822735511</v>
      </c>
      <c r="AF30" s="41">
        <f t="shared" si="4"/>
        <v>2.7008277425619824</v>
      </c>
      <c r="AG30" s="14">
        <f t="shared" si="5"/>
        <v>0.99853436852677324</v>
      </c>
      <c r="AH30" s="14">
        <f t="shared" si="6"/>
        <v>0.47150377437574997</v>
      </c>
      <c r="AJ30" s="31">
        <f t="shared" si="7"/>
        <v>-7.2463768115942351E-3</v>
      </c>
      <c r="AK30" s="31">
        <f t="shared" si="8"/>
        <v>0</v>
      </c>
      <c r="AL30" s="31">
        <f t="shared" si="9"/>
        <v>1.8115942028984477E-3</v>
      </c>
      <c r="AM30" s="31">
        <f t="shared" si="10"/>
        <v>0</v>
      </c>
      <c r="AN30" s="32">
        <f t="shared" si="11"/>
        <v>0</v>
      </c>
      <c r="BA30" s="13" t="s">
        <v>16</v>
      </c>
      <c r="BB30" s="49">
        <v>432</v>
      </c>
      <c r="BC30" s="50">
        <v>432</v>
      </c>
      <c r="BD30" s="50">
        <v>113</v>
      </c>
      <c r="BE30" s="51">
        <v>103</v>
      </c>
    </row>
    <row r="31" spans="1:57">
      <c r="C31" s="43"/>
      <c r="AD31" s="43"/>
      <c r="AE31" s="43"/>
      <c r="AF31" s="43"/>
      <c r="AG31" s="43"/>
      <c r="AH31" s="43"/>
    </row>
    <row r="32" spans="1:57">
      <c r="C32" s="43"/>
      <c r="AD32" s="43"/>
      <c r="AE32" s="43"/>
      <c r="AF32" s="43"/>
      <c r="AG32" s="43"/>
      <c r="AH32" s="43"/>
      <c r="AJ32" t="s">
        <v>66</v>
      </c>
      <c r="AK32" t="s">
        <v>113</v>
      </c>
      <c r="AL32" t="s">
        <v>114</v>
      </c>
    </row>
    <row r="33" spans="3:42">
      <c r="C33" s="30" t="s">
        <v>92</v>
      </c>
      <c r="AC33" s="30" t="s">
        <v>92</v>
      </c>
      <c r="AD33" s="11">
        <f>CORREL($D5:$D30,AD5:AD30)</f>
        <v>0.82565909528718184</v>
      </c>
      <c r="AE33" s="15">
        <f>CORREL($D5:$D30,AE5:AE30)</f>
        <v>-0.17563398973602581</v>
      </c>
      <c r="AF33" s="42">
        <f>CORREL($D5:$D30,AF5:AF30)</f>
        <v>-0.15014503962596862</v>
      </c>
      <c r="AG33">
        <f>CORREL($D5:$D30,AG5:AG30)</f>
        <v>-9.2343924155720417E-2</v>
      </c>
      <c r="AH33">
        <f>CORREL($D5:$D21,AH5:AH21)</f>
        <v>0.69023457085226803</v>
      </c>
      <c r="AI33" t="s">
        <v>116</v>
      </c>
      <c r="AJ33">
        <f>COUNTIF(AJ5:AJ30,"&lt;0")</f>
        <v>19</v>
      </c>
      <c r="AK33">
        <f>COUNTIF(AK5:AK30,"&lt;0")</f>
        <v>3</v>
      </c>
      <c r="AL33">
        <f t="shared" ref="AL33:AN33" si="12">COUNTIF(AL5:AL30,"&lt;0")</f>
        <v>3</v>
      </c>
      <c r="AM33">
        <f t="shared" si="12"/>
        <v>2</v>
      </c>
      <c r="AN33">
        <f t="shared" si="12"/>
        <v>2</v>
      </c>
    </row>
    <row r="34" spans="3:42">
      <c r="C34" s="30" t="s">
        <v>93</v>
      </c>
      <c r="AC34" s="30" t="s">
        <v>93</v>
      </c>
      <c r="AD34" s="12">
        <f>CORREL($E5:$E30,AD5:AD30)</f>
        <v>-0.10107967510882401</v>
      </c>
      <c r="AE34">
        <f>CORREL($E5:$E30,AE5:AE30)</f>
        <v>0.45926583928287895</v>
      </c>
      <c r="AF34" s="19">
        <f>CORREL($E5:$E30,AF5:AF30)</f>
        <v>0.44508980803780557</v>
      </c>
      <c r="AG34">
        <f>CORREL($E5:$E30,AG5:AG30)</f>
        <v>0.25539221022138708</v>
      </c>
      <c r="AH34">
        <f>CORREL($E5:$E21,AH5:AH21)</f>
        <v>-0.17926170846996103</v>
      </c>
      <c r="AI34" t="s">
        <v>117</v>
      </c>
      <c r="AJ34">
        <f>COUNTIF(AJ5:AJ30,"&gt;=0")</f>
        <v>7</v>
      </c>
      <c r="AK34">
        <f>COUNTIF(AK5:AK30,"&gt;=0")</f>
        <v>23</v>
      </c>
      <c r="AL34">
        <f t="shared" ref="AL34:AN34" si="13">COUNTIF(AL5:AL30,"&gt;=0")</f>
        <v>23</v>
      </c>
      <c r="AM34">
        <f t="shared" si="13"/>
        <v>24</v>
      </c>
      <c r="AN34">
        <f t="shared" si="13"/>
        <v>24</v>
      </c>
    </row>
    <row r="35" spans="3:42">
      <c r="C35" s="30" t="s">
        <v>94</v>
      </c>
      <c r="AC35" s="30" t="s">
        <v>94</v>
      </c>
      <c r="AD35" s="13">
        <f>CORREL($F5:$F30,AD5:AD30)</f>
        <v>0.21385481200550099</v>
      </c>
      <c r="AE35" s="23">
        <f>CORREL($F5:$F30,AE5:AE30)</f>
        <v>0.63427076117860703</v>
      </c>
      <c r="AF35" s="24">
        <f>CORREL($F5:$F30,AF5:AF30)</f>
        <v>0.33213316769787826</v>
      </c>
      <c r="AG35">
        <f>CORREL($F5:$F30,AG5:AG30)</f>
        <v>-1.1552271144681639E-2</v>
      </c>
      <c r="AH35">
        <f>CORREL($F5:$F21,AH5:AH21)</f>
        <v>0.20487495069234665</v>
      </c>
    </row>
    <row r="36" spans="3:42">
      <c r="C36" s="30" t="s">
        <v>95</v>
      </c>
      <c r="AC36" s="30" t="s">
        <v>95</v>
      </c>
      <c r="AD36">
        <f>CORREL($G5:$G30,AD5:AD30)</f>
        <v>0.87832016623626841</v>
      </c>
      <c r="AE36">
        <f>CORREL($G5:$G30,AE5:AE30)</f>
        <v>0.13246926148161037</v>
      </c>
      <c r="AF36">
        <f>CORREL($G5:$G30,AF5:AF30)</f>
        <v>0.13533638367404932</v>
      </c>
      <c r="AG36">
        <f>CORREL($G5:$G30,AG5:AG30)</f>
        <v>-1.0178093450167978E-2</v>
      </c>
      <c r="AH36">
        <f>CORREL($G5:$G21,AH5:AH21)</f>
        <v>0.29190744059833884</v>
      </c>
    </row>
    <row r="37" spans="3:42">
      <c r="C37" s="30" t="s">
        <v>96</v>
      </c>
      <c r="AC37" s="30" t="s">
        <v>96</v>
      </c>
      <c r="AD37">
        <f>CORREL($H5:$H30,AD5:AD30)</f>
        <v>0.76502988263774974</v>
      </c>
      <c r="AE37">
        <f>CORREL($H5:$H30,AE5:AE30)</f>
        <v>0.40585370391777265</v>
      </c>
      <c r="AF37">
        <f>CORREL($H5:$H30,AF5:AF30)</f>
        <v>0.24645581810350298</v>
      </c>
      <c r="AG37">
        <f>CORREL($H5:$H30,AG5:AG30)</f>
        <v>-2.8600369982165173E-2</v>
      </c>
      <c r="AH37">
        <f>CORREL($H5:$H21,AH5:AH21)</f>
        <v>0.3412543377649534</v>
      </c>
    </row>
    <row r="39" spans="3:42">
      <c r="AD39" t="s">
        <v>107</v>
      </c>
      <c r="AE39" t="s">
        <v>108</v>
      </c>
      <c r="AF39" t="s">
        <v>108</v>
      </c>
      <c r="AG39" t="s">
        <v>108</v>
      </c>
      <c r="AH39" t="s">
        <v>109</v>
      </c>
      <c r="AI39" s="76"/>
      <c r="AJ39" s="76"/>
      <c r="AK39" s="76"/>
      <c r="AL39" s="76"/>
      <c r="AM39" s="76"/>
      <c r="AN39" s="76"/>
      <c r="AO39" s="76"/>
      <c r="AP39" s="76"/>
    </row>
    <row r="40" spans="3:42">
      <c r="AI40" s="76"/>
      <c r="AJ40" s="76"/>
      <c r="AK40" s="76"/>
      <c r="AL40" s="76"/>
      <c r="AM40" s="76"/>
      <c r="AN40" s="76"/>
      <c r="AO40" s="76"/>
      <c r="AP40" s="76"/>
    </row>
    <row r="41" spans="3:42">
      <c r="AD41" s="14">
        <f>AVERAGE(AD5:AD30)</f>
        <v>37.721169972724127</v>
      </c>
      <c r="AE41" s="14">
        <f t="shared" ref="AE41:AF41" si="14">AVERAGE(AE5:AE30)</f>
        <v>3.0665371648310118</v>
      </c>
      <c r="AF41" s="14">
        <f t="shared" si="14"/>
        <v>3.1934241417299307</v>
      </c>
      <c r="AI41" s="76"/>
      <c r="AJ41" s="76"/>
      <c r="AK41" s="76"/>
      <c r="AL41" s="76"/>
      <c r="AM41" s="76"/>
      <c r="AN41" s="76"/>
      <c r="AO41" s="76"/>
      <c r="AP41" s="76"/>
    </row>
    <row r="42" spans="3:42">
      <c r="AI42" s="76"/>
      <c r="AJ42" s="76"/>
      <c r="AK42" s="76"/>
      <c r="AL42" s="76"/>
      <c r="AM42" s="76"/>
      <c r="AN42" s="76"/>
      <c r="AO42" s="76"/>
      <c r="AP42" s="76"/>
    </row>
    <row r="43" spans="3:42">
      <c r="AI43" s="76"/>
      <c r="AJ43" s="76"/>
      <c r="AK43" s="76"/>
      <c r="AL43" s="76"/>
      <c r="AM43" s="76"/>
      <c r="AN43" s="76"/>
      <c r="AO43" s="76"/>
      <c r="AP43" s="76"/>
    </row>
    <row r="44" spans="3:42">
      <c r="AI44" s="76"/>
      <c r="AJ44" s="76"/>
      <c r="AK44" s="76"/>
      <c r="AL44" s="76"/>
      <c r="AM44" s="76"/>
      <c r="AN44" s="76"/>
      <c r="AO44" s="76"/>
      <c r="AP44" s="76"/>
    </row>
    <row r="45" spans="3:42">
      <c r="AI45" s="76"/>
      <c r="AJ45" s="76"/>
      <c r="AK45" s="76"/>
      <c r="AL45" s="76"/>
      <c r="AM45" s="76"/>
      <c r="AN45" s="76"/>
      <c r="AO45" s="76"/>
      <c r="AP45" s="76"/>
    </row>
    <row r="46" spans="3:42">
      <c r="AI46" s="76"/>
      <c r="AJ46" s="76"/>
      <c r="AK46" s="76"/>
      <c r="AL46" s="76"/>
      <c r="AM46" s="76"/>
      <c r="AN46" s="76"/>
      <c r="AO46" s="76"/>
      <c r="AP46" s="76"/>
    </row>
    <row r="47" spans="3:42">
      <c r="AI47" s="76"/>
      <c r="AJ47" s="76"/>
      <c r="AK47" s="76"/>
      <c r="AL47" s="76"/>
      <c r="AM47" s="76"/>
      <c r="AN47" s="76"/>
      <c r="AO47" s="76"/>
      <c r="AP47" s="76"/>
    </row>
    <row r="48" spans="3:42">
      <c r="AI48" s="76"/>
      <c r="AJ48" s="76"/>
      <c r="AK48" s="76"/>
      <c r="AL48" s="76"/>
      <c r="AM48" s="76"/>
      <c r="AN48" s="76"/>
      <c r="AO48" s="76"/>
      <c r="AP48" s="76"/>
    </row>
    <row r="49" spans="35:42">
      <c r="AI49" s="76"/>
      <c r="AJ49" s="76"/>
      <c r="AK49" s="76"/>
      <c r="AL49" s="76"/>
      <c r="AM49" s="76"/>
      <c r="AN49" s="76"/>
      <c r="AO49" s="76"/>
      <c r="AP49" s="76"/>
    </row>
    <row r="50" spans="35:42">
      <c r="AI50" s="76"/>
      <c r="AJ50" s="76"/>
      <c r="AK50" s="76"/>
      <c r="AL50" s="76"/>
      <c r="AM50" s="76"/>
      <c r="AN50" s="76"/>
      <c r="AO50" s="76"/>
      <c r="AP50" s="76"/>
    </row>
    <row r="51" spans="35:42">
      <c r="AI51" s="76"/>
      <c r="AJ51" s="76"/>
      <c r="AK51" s="76"/>
      <c r="AL51" s="76"/>
      <c r="AM51" s="76"/>
      <c r="AN51" s="76"/>
      <c r="AO51" s="76"/>
      <c r="AP51" s="76"/>
    </row>
  </sheetData>
  <mergeCells count="43">
    <mergeCell ref="AA3:AA4"/>
    <mergeCell ref="AN3:AN4"/>
    <mergeCell ref="AD2:AF2"/>
    <mergeCell ref="AD3:AD4"/>
    <mergeCell ref="AE3:AE4"/>
    <mergeCell ref="AF3:AF4"/>
    <mergeCell ref="AG3:AG4"/>
    <mergeCell ref="AH3:AH4"/>
    <mergeCell ref="AJ2:AN2"/>
    <mergeCell ref="AJ3:AJ4"/>
    <mergeCell ref="AK3:AK4"/>
    <mergeCell ref="AL3:AL4"/>
    <mergeCell ref="AM3:AM4"/>
    <mergeCell ref="V3:V4"/>
    <mergeCell ref="W3:W4"/>
    <mergeCell ref="X3:X4"/>
    <mergeCell ref="Y3:Y4"/>
    <mergeCell ref="Z3:Z4"/>
    <mergeCell ref="W2:Y2"/>
    <mergeCell ref="Z2:AB2"/>
    <mergeCell ref="D3:D4"/>
    <mergeCell ref="E3:E4"/>
    <mergeCell ref="F3:F4"/>
    <mergeCell ref="G3:G4"/>
    <mergeCell ref="H3:H4"/>
    <mergeCell ref="I3:I4"/>
    <mergeCell ref="J3:J4"/>
    <mergeCell ref="S2:V2"/>
    <mergeCell ref="AB3:AB4"/>
    <mergeCell ref="O3:O4"/>
    <mergeCell ref="P3:Q3"/>
    <mergeCell ref="R3:R4"/>
    <mergeCell ref="S3:S4"/>
    <mergeCell ref="T3:U3"/>
    <mergeCell ref="C2:C4"/>
    <mergeCell ref="D2:H2"/>
    <mergeCell ref="I2:K2"/>
    <mergeCell ref="L2:N2"/>
    <mergeCell ref="O2:R2"/>
    <mergeCell ref="K3:K4"/>
    <mergeCell ref="L3:L4"/>
    <mergeCell ref="M3:M4"/>
    <mergeCell ref="N3:N4"/>
  </mergeCells>
  <conditionalFormatting sqref="AD5:AH30">
    <cfRule type="cellIs" dxfId="11" priority="13" operator="equal">
      <formula>1</formula>
    </cfRule>
    <cfRule type="cellIs" dxfId="10" priority="14" operator="lessThan">
      <formula>1</formula>
    </cfRule>
    <cfRule type="cellIs" dxfId="9" priority="15" operator="greaterThan">
      <formula>1</formula>
    </cfRule>
  </conditionalFormatting>
  <conditionalFormatting sqref="AC33:AC37">
    <cfRule type="containsText" dxfId="8" priority="10" operator="containsText" text="_Time">
      <formula>NOT(ISERROR(SEARCH("_Time",AC33)))</formula>
    </cfRule>
    <cfRule type="containsText" dxfId="7" priority="11" operator="containsText" text="tottime">
      <formula>NOT(ISERROR(SEARCH("tottime",AC33)))</formula>
    </cfRule>
    <cfRule type="containsText" dxfId="6" priority="12" operator="containsText" text="acc">
      <formula>NOT(ISERROR(SEARCH("acc",AC33)))</formula>
    </cfRule>
  </conditionalFormatting>
  <conditionalFormatting sqref="AD33:AH37">
    <cfRule type="colorScale" priority="9">
      <colorScale>
        <cfvo type="min"/>
        <cfvo type="max"/>
        <color rgb="FFFCFCFF"/>
        <color rgb="FF63BE7B"/>
      </colorScale>
    </cfRule>
  </conditionalFormatting>
  <conditionalFormatting sqref="AC5:AC30">
    <cfRule type="colorScale" priority="8">
      <colorScale>
        <cfvo type="min"/>
        <cfvo type="max"/>
        <color rgb="FFFCFCFF"/>
        <color rgb="FF63BE7B"/>
      </colorScale>
    </cfRule>
  </conditionalFormatting>
  <conditionalFormatting sqref="AJ5:AN30">
    <cfRule type="cellIs" dxfId="5" priority="5" operator="equal">
      <formula>1</formula>
    </cfRule>
    <cfRule type="cellIs" dxfId="4" priority="6" operator="lessThan">
      <formula>1</formula>
    </cfRule>
    <cfRule type="cellIs" dxfId="3" priority="7" operator="greaterThan">
      <formula>1</formula>
    </cfRule>
  </conditionalFormatting>
  <conditionalFormatting sqref="C33:C37">
    <cfRule type="containsText" dxfId="2" priority="2" operator="containsText" text="_Time">
      <formula>NOT(ISERROR(SEARCH("_Time",C33)))</formula>
    </cfRule>
    <cfRule type="containsText" dxfId="1" priority="3" operator="containsText" text="tottime">
      <formula>NOT(ISERROR(SEARCH("tottime",C33)))</formula>
    </cfRule>
    <cfRule type="containsText" dxfId="0" priority="4" operator="containsText" text="acc">
      <formula>NOT(ISERROR(SEARCH("acc",C33)))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0BED9F10D4CD4C8C3182DA9B63DA50" ma:contentTypeVersion="4" ma:contentTypeDescription="Create a new document." ma:contentTypeScope="" ma:versionID="910bcce49430a0f061e8e146ebdac73e">
  <xsd:schema xmlns:xsd="http://www.w3.org/2001/XMLSchema" xmlns:xs="http://www.w3.org/2001/XMLSchema" xmlns:p="http://schemas.microsoft.com/office/2006/metadata/properties" xmlns:ns2="c5003b79-e6f1-4adb-8356-298de3879893" targetNamespace="http://schemas.microsoft.com/office/2006/metadata/properties" ma:root="true" ma:fieldsID="2c86d262833273da15e58ad0edd43432" ns2:_="">
    <xsd:import namespace="c5003b79-e6f1-4adb-8356-298de3879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003b79-e6f1-4adb-8356-298de38798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820B3F-5E83-4D22-9BE1-029689630A01}"/>
</file>

<file path=customXml/itemProps2.xml><?xml version="1.0" encoding="utf-8"?>
<ds:datastoreItem xmlns:ds="http://schemas.openxmlformats.org/officeDocument/2006/customXml" ds:itemID="{350C8700-C992-464C-85D5-719207E73F91}"/>
</file>

<file path=customXml/itemProps3.xml><?xml version="1.0" encoding="utf-8"?>
<ds:datastoreItem xmlns:ds="http://schemas.openxmlformats.org/officeDocument/2006/customXml" ds:itemID="{0FAA55C9-0180-4A44-A0C1-2510FB3661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Garg, Yash (Nokia - US/Murray Hill)</cp:lastModifiedBy>
  <cp:revision/>
  <dcterms:created xsi:type="dcterms:W3CDTF">2022-07-25T19:23:40Z</dcterms:created>
  <dcterms:modified xsi:type="dcterms:W3CDTF">2022-08-24T17:39:31Z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0x010100FE0BED9F10D4CD4C8C3182DA9B63DA50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