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C:\extra\21WS\PHD\temp-replication-icse22\evidence-profiles\"/>
    </mc:Choice>
  </mc:AlternateContent>
  <xr:revisionPtr revIDLastSave="0" documentId="13_ncr:1_{FF4FD761-7D7A-4836-9176-C7E2E45931C1}" xr6:coauthVersionLast="47" xr6:coauthVersionMax="47" xr10:uidLastSave="{00000000-0000-0000-0000-000000000000}"/>
  <bookViews>
    <workbookView xWindow="-120" yWindow="330" windowWidth="38640" windowHeight="21390" xr2:uid="{00000000-000D-0000-FFFF-FFFF00000000}"/>
  </bookViews>
  <sheets>
    <sheet name="Profile Descriptions" sheetId="4" r:id="rId1"/>
    <sheet name="1 Programming Experience" sheetId="1" r:id="rId2"/>
    <sheet name="2 Program Length" sheetId="2" r:id="rId3"/>
    <sheet name="3 Comprehension Measures" sheetId="3" r:id="rId4"/>
  </sheets>
  <definedNames>
    <definedName name="_xlnm._FilterDatabase" localSheetId="1" hidden="1">'1 Programming Experience'!$A$1:$G$61</definedName>
    <definedName name="_xlnm._FilterDatabase" localSheetId="2" hidden="1">'2 Program Length'!$A$1:$G$18</definedName>
    <definedName name="_xlnm._FilterDatabase" localSheetId="3" hidden="1">'3 Comprehension Measures'!$A$1:$H$13</definedName>
    <definedName name="Z_9D3BFE8C_903D_4A2E_AEE5_4BD4EEE1BA89_.wvu.FilterData" localSheetId="2" hidden="1">'2 Program Length'!$B$1:$G$18</definedName>
    <definedName name="Z_B453E48B_03C3_477D_9178_5AE25FF1E5AC_.wvu.FilterData" localSheetId="1" hidden="1">'1 Programming Experience'!$B$1:$G$61</definedName>
    <definedName name="Z_B453E48B_03C3_477D_9178_5AE25FF1E5AC_.wvu.FilterData" localSheetId="2" hidden="1">'2 Program Length'!$C$1:$G$61</definedName>
    <definedName name="Z_B453E48B_03C3_477D_9178_5AE25FF1E5AC_.wvu.FilterData" localSheetId="3" hidden="1">'3 Comprehension Measures'!$B$1:$G$61</definedName>
  </definedNames>
  <calcPr calcId="191029"/>
  <customWorkbookViews>
    <customWorkbookView name="Filter 1" guid="{B453E48B-03C3-477D-9178-5AE25FF1E5AC}" maximized="1" windowWidth="0" windowHeight="0" activeSheetId="0"/>
    <customWorkbookView name="Filter 2" guid="{9D3BFE8C-903D-4A2E-AEE5-4BD4EEE1BA89}"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24" i="3" l="1"/>
  <c r="K22" i="3"/>
  <c r="K21" i="3"/>
  <c r="K20" i="3"/>
  <c r="K19" i="3"/>
  <c r="K18" i="3"/>
  <c r="J17" i="3"/>
  <c r="J16" i="3"/>
  <c r="J15" i="3"/>
  <c r="J14" i="3"/>
  <c r="J13" i="3"/>
  <c r="L7" i="3"/>
  <c r="M7" i="3" s="1"/>
  <c r="M10" i="3" s="1"/>
  <c r="L6" i="3"/>
  <c r="M6" i="3" s="1"/>
  <c r="L5" i="3"/>
  <c r="M5" i="3" s="1"/>
  <c r="L4" i="3"/>
  <c r="M4" i="3" s="1"/>
  <c r="M9" i="3" s="1"/>
  <c r="J24" i="2"/>
  <c r="K22" i="2"/>
  <c r="K21" i="2"/>
  <c r="K20" i="2"/>
  <c r="K19" i="2"/>
  <c r="K18" i="2"/>
  <c r="J17" i="2"/>
  <c r="J16" i="2"/>
  <c r="J15" i="2"/>
  <c r="J14" i="2"/>
  <c r="J13" i="2"/>
  <c r="L7" i="2"/>
  <c r="M7" i="2" s="1"/>
  <c r="M10" i="2" s="1"/>
  <c r="L6" i="2"/>
  <c r="M6" i="2" s="1"/>
  <c r="L5" i="2"/>
  <c r="M5" i="2" s="1"/>
  <c r="L4" i="2"/>
  <c r="M4" i="2" s="1"/>
  <c r="J24" i="1"/>
  <c r="K22" i="1"/>
  <c r="K21" i="1"/>
  <c r="K20" i="1"/>
  <c r="K19" i="1"/>
  <c r="K18" i="1"/>
  <c r="J17" i="1"/>
  <c r="J16" i="1"/>
  <c r="J15" i="1"/>
  <c r="J14" i="1"/>
  <c r="J13" i="1"/>
  <c r="L7" i="1"/>
  <c r="M7" i="1" s="1"/>
  <c r="M10" i="1" s="1"/>
  <c r="L6" i="1"/>
  <c r="M6" i="1" s="1"/>
  <c r="L5" i="1"/>
  <c r="M5" i="1" s="1"/>
  <c r="L4" i="1"/>
  <c r="M4" i="1" s="1"/>
  <c r="M9" i="2" l="1"/>
  <c r="M9" i="1"/>
</calcChain>
</file>

<file path=xl/sharedStrings.xml><?xml version="1.0" encoding="utf-8"?>
<sst xmlns="http://schemas.openxmlformats.org/spreadsheetml/2006/main" count="620" uniqueCount="323">
  <si>
    <t>ID</t>
  </si>
  <si>
    <t>Link</t>
  </si>
  <si>
    <t>Agreement</t>
  </si>
  <si>
    <t>Final Score</t>
  </si>
  <si>
    <t>C112</t>
  </si>
  <si>
    <t>http://dx.doi.org/10.24251/HICSS.2021.013</t>
  </si>
  <si>
    <t>-5 or -4</t>
  </si>
  <si>
    <t>Partial</t>
  </si>
  <si>
    <t>S01</t>
  </si>
  <si>
    <t>https://doi.org/10.1109/TSE.2018.2863303</t>
  </si>
  <si>
    <t>Similar</t>
  </si>
  <si>
    <t>Rating</t>
  </si>
  <si>
    <t>Description</t>
  </si>
  <si>
    <t>Action</t>
  </si>
  <si>
    <t>Number</t>
  </si>
  <si>
    <t>%</t>
  </si>
  <si>
    <t>S05</t>
  </si>
  <si>
    <t>https://doi.org/10.1109/TSE.2019.2901468</t>
  </si>
  <si>
    <t>Full</t>
  </si>
  <si>
    <t>Exactly the same</t>
  </si>
  <si>
    <t>Keep matching value</t>
  </si>
  <si>
    <t>S07</t>
  </si>
  <si>
    <t>https://doi.org/10.1109/TSE.2003.1214329</t>
  </si>
  <si>
    <t>e.g. "4" and "3 or 4"</t>
  </si>
  <si>
    <t>Decide based on rationales</t>
  </si>
  <si>
    <t>S09</t>
  </si>
  <si>
    <t>https://doi.org/10.1007/s10664-018-9628-3</t>
  </si>
  <si>
    <t>Discrepancy within -1 or +1</t>
  </si>
  <si>
    <t>S24</t>
  </si>
  <si>
    <t>https://doi.org/10.1007/s11334-007-0031-2</t>
  </si>
  <si>
    <t>Divergent</t>
  </si>
  <si>
    <t>Discrepancy larger than -1 or +1</t>
  </si>
  <si>
    <t>S73</t>
  </si>
  <si>
    <t>https://doi.org/10.1109/MC.1979.1658575</t>
  </si>
  <si>
    <t>D112</t>
  </si>
  <si>
    <t>http://dx.doi.org/10.1007/s10664-013-9248-x</t>
  </si>
  <si>
    <t>Close or similar</t>
  </si>
  <si>
    <t>S22</t>
  </si>
  <si>
    <t>https://doi.org/10.1007/s10664-018-9666-x</t>
  </si>
  <si>
    <t>Different</t>
  </si>
  <si>
    <t>S34</t>
  </si>
  <si>
    <t>https://doi.org/10.19153/cleiej.21.1.5</t>
  </si>
  <si>
    <t>-&gt; + means experience has an influence, - means it doesn't</t>
  </si>
  <si>
    <t>S43</t>
  </si>
  <si>
    <t>https://doi.org/10.1109/TSE.2002.1000450</t>
  </si>
  <si>
    <t>Scores</t>
  </si>
  <si>
    <t>Positive Count</t>
  </si>
  <si>
    <t>Negative Count</t>
  </si>
  <si>
    <t>S65</t>
  </si>
  <si>
    <t>https://doi.org/10.1007/s10664-013-9260-1</t>
  </si>
  <si>
    <t>D104</t>
  </si>
  <si>
    <t>http://dx.doi.org/10.1016/S0020-7373(87)80058-5</t>
  </si>
  <si>
    <t>DISCARD</t>
  </si>
  <si>
    <t>D106</t>
  </si>
  <si>
    <t>http://dx.doi.org/10.14722/bar.2021.23002</t>
  </si>
  <si>
    <t>3 or DISCARD</t>
  </si>
  <si>
    <t>D109</t>
  </si>
  <si>
    <t>http://dx.doi.org/10.2466/pms.1997.85.3f.1471</t>
  </si>
  <si>
    <t>S03</t>
  </si>
  <si>
    <t>https://doi.org/10.1007/s10664-018-9621-x</t>
  </si>
  <si>
    <t>4 or 3</t>
  </si>
  <si>
    <t>S20</t>
  </si>
  <si>
    <t>https://doi.org/10.1109/ICSME.2019.00084</t>
  </si>
  <si>
    <t>5 or 4</t>
  </si>
  <si>
    <t>S37</t>
  </si>
  <si>
    <t>https://doi.org/10.1109/ICPC.2015.36</t>
  </si>
  <si>
    <t>S66</t>
  </si>
  <si>
    <t>https://doi.org/10.1016/j.scico.2009.02.006</t>
  </si>
  <si>
    <t>4 or 5</t>
  </si>
  <si>
    <t>S80</t>
  </si>
  <si>
    <t>https://doi.org/10.1016/j.ijhcs.2011.07.002</t>
  </si>
  <si>
    <t>D102</t>
  </si>
  <si>
    <t>http://dx.doi.org/10.1037/0278-7393.10.3.483</t>
  </si>
  <si>
    <t>D103</t>
  </si>
  <si>
    <t>http://dx.doi.org/10.1080/01449298608914495</t>
  </si>
  <si>
    <t>D110</t>
  </si>
  <si>
    <t>http://dx.doi.org/10.1007/978-0-387-35175-9_55</t>
  </si>
  <si>
    <t>D111</t>
  </si>
  <si>
    <t>https://doi.org/10.1023/A%3A1015297914742</t>
  </si>
  <si>
    <t>S02</t>
  </si>
  <si>
    <t>https://doi.org/10.1145/3106237.3106264</t>
  </si>
  <si>
    <t>S04</t>
  </si>
  <si>
    <t>https://doi.org/10.1109/TSE.2016.2527791</t>
  </si>
  <si>
    <t>S15</t>
  </si>
  <si>
    <t>https://doi.org/10.1109/BIBE.2016.30</t>
  </si>
  <si>
    <t>S27</t>
  </si>
  <si>
    <t>https://doi.org/10.1007/s10664-018-9664-z</t>
  </si>
  <si>
    <t>S28</t>
  </si>
  <si>
    <t>https://doi.org/10.1145/3196321.3196332</t>
  </si>
  <si>
    <t>S29</t>
  </si>
  <si>
    <t>https://doi.org/10.1007/s10664-012-9201-4</t>
  </si>
  <si>
    <t>S33</t>
  </si>
  <si>
    <t>https://doi.org/10.1109/ICSME.2019.00085</t>
  </si>
  <si>
    <t>S39</t>
  </si>
  <si>
    <t>https://pcl.sitehost.iu.edu/papers/hansencode2013.pdf</t>
  </si>
  <si>
    <t>S55</t>
  </si>
  <si>
    <t>https://doi.org/10.1145/2168556.2168642</t>
  </si>
  <si>
    <t>S58</t>
  </si>
  <si>
    <t>https://doi.org/10.1109/ICSE.2019.00052</t>
  </si>
  <si>
    <t>S60</t>
  </si>
  <si>
    <t>https://doi.org/10.1145/2829945</t>
  </si>
  <si>
    <t>S61</t>
  </si>
  <si>
    <t>https://doi.org/10.1016/S0020-7373(05)80090-2</t>
  </si>
  <si>
    <t>S71</t>
  </si>
  <si>
    <t>https://doi.org/10.1145/5600.5702</t>
  </si>
  <si>
    <t>S72</t>
  </si>
  <si>
    <t>https://doi.org/10.1016/S0020-7373(86)80083-9</t>
  </si>
  <si>
    <t>C111</t>
  </si>
  <si>
    <t>http://dx.doi.org/10.1080/00221309.1990.9921144</t>
  </si>
  <si>
    <t>D105</t>
  </si>
  <si>
    <t>http://dx.doi.org/10.1016/S0020-7373(85)80041-9</t>
  </si>
  <si>
    <t>D108</t>
  </si>
  <si>
    <t>http://dx.doi.org/10.1145/169059.169088</t>
  </si>
  <si>
    <t>D113</t>
  </si>
  <si>
    <t>http://dx.doi.org/10.1109/TSE.2009.69</t>
  </si>
  <si>
    <t>S36</t>
  </si>
  <si>
    <t>https://doi.org/10.1145/182.358437</t>
  </si>
  <si>
    <t>S48</t>
  </si>
  <si>
    <t>https://doi.org/10.1016/S0020-7373(88)80052-X</t>
  </si>
  <si>
    <t>S57</t>
  </si>
  <si>
    <t>https://doi.org/10.1177%2F0301006616675629</t>
  </si>
  <si>
    <t>S63</t>
  </si>
  <si>
    <t>https://doi.org/10.1007/s10664-014-9313-0</t>
  </si>
  <si>
    <t>S74</t>
  </si>
  <si>
    <t>https://doi.org/10.1109/TSE.1984.5010283</t>
  </si>
  <si>
    <t>S76</t>
  </si>
  <si>
    <t>https://doi.org/10.1006/ijhc.1994.1036</t>
  </si>
  <si>
    <t>S85</t>
  </si>
  <si>
    <t>http://citeseerx.ist.psu.edu/viewdoc/download?doi=10.1.1.106.4959&amp;rep=rep1&amp;type=pdf</t>
  </si>
  <si>
    <t>B101</t>
  </si>
  <si>
    <t>https://arxiv.org/abs/1512.08409</t>
  </si>
  <si>
    <t>D101</t>
  </si>
  <si>
    <t>https://doi.org/10.1080/002075998400303</t>
  </si>
  <si>
    <t>D107</t>
  </si>
  <si>
    <t>http://dx.doi.org/10.1109/WPC.2003.1199201</t>
  </si>
  <si>
    <t>D114</t>
  </si>
  <si>
    <t>https://doi.org/10.1007/s10664-013-9286-4</t>
  </si>
  <si>
    <t>?</t>
  </si>
  <si>
    <t>S06</t>
  </si>
  <si>
    <t>https://doi.org/10.1109/TSE.2009.70</t>
  </si>
  <si>
    <t>S11</t>
  </si>
  <si>
    <t>https://doi.org/10.1109/ICPC.2012.6240511</t>
  </si>
  <si>
    <t>5 or 4 or DISCARD</t>
  </si>
  <si>
    <t>S17</t>
  </si>
  <si>
    <t>https://doi.org/10.1145/3239235.3240495</t>
  </si>
  <si>
    <t>S26</t>
  </si>
  <si>
    <t>https://doi.org/10.1109/ICPC.2017.18</t>
  </si>
  <si>
    <t>S42</t>
  </si>
  <si>
    <t>https://doi.org/10.1109/CSEET.2016.36</t>
  </si>
  <si>
    <t>S47</t>
  </si>
  <si>
    <t>https://doi.org/10.1145/1117309.1117356</t>
  </si>
  <si>
    <t>S95</t>
  </si>
  <si>
    <t>https://www.ppig.org/files/2006-PPIG-18th-bednarik.pdf</t>
  </si>
  <si>
    <t>DISCARD or 2</t>
  </si>
  <si>
    <t>S49</t>
  </si>
  <si>
    <t>https://doi.org/10.1007/s10664-016-9477-x</t>
  </si>
  <si>
    <t>S44</t>
  </si>
  <si>
    <t>https://doi.org/10.1016/0010-0285(87)90007-7</t>
  </si>
  <si>
    <t>S35</t>
  </si>
  <si>
    <t>https://dl.acm.org/doi/10.5555/2667199.2667206</t>
  </si>
  <si>
    <t>S69</t>
  </si>
  <si>
    <t>https://doi.org/10.1145/2786805.2786838</t>
  </si>
  <si>
    <t>S40</t>
  </si>
  <si>
    <t>https://doi.org/10.1109/ICPC.2012.6240486</t>
  </si>
  <si>
    <t>S68</t>
  </si>
  <si>
    <t>https://doi.org/10.1007/978-3-030-22419-6_43</t>
  </si>
  <si>
    <t>3 or 4</t>
  </si>
  <si>
    <t>-&gt; + means length has an influence, - means it doesn't</t>
  </si>
  <si>
    <t>S91</t>
  </si>
  <si>
    <t>https://doi.org/10.1016/S0953-5438(98)00029-0</t>
  </si>
  <si>
    <t>S41</t>
  </si>
  <si>
    <t>https://doi.org/10.1109/APSEC.2012.59</t>
  </si>
  <si>
    <t>S21</t>
  </si>
  <si>
    <t>https://doi.org/10.1145/3350768.3350791</t>
  </si>
  <si>
    <t>S90</t>
  </si>
  <si>
    <t>https://doi.org/10.1016/S0020-7373(84)80037-1</t>
  </si>
  <si>
    <t>C317</t>
  </si>
  <si>
    <t>https://doi.org/10.1109/TSE.1986.6312957</t>
  </si>
  <si>
    <t>D303</t>
  </si>
  <si>
    <t>https://doi.org/10.1080/0144929X.2021.1933182</t>
  </si>
  <si>
    <t>5 or -5</t>
  </si>
  <si>
    <t>S38</t>
  </si>
  <si>
    <t>https://doi.org/10.1007/s10664-019-09751-4</t>
  </si>
  <si>
    <t>S50</t>
  </si>
  <si>
    <t>https://doi.org/10.1109/ICSE-SEET.2019.00017</t>
  </si>
  <si>
    <t>C307</t>
  </si>
  <si>
    <t>https://citeseerx.ist.psu.edu/viewdoc/download?doi=10.1.1.42.7602&amp;rep=rep1&amp;type=pdf</t>
  </si>
  <si>
    <t>-&gt; + measure different, - measure the same</t>
  </si>
  <si>
    <t>D302</t>
  </si>
  <si>
    <t>https://doi.org/10.1016/0306-4573(84)90050-5</t>
  </si>
  <si>
    <t>DISCARD?</t>
  </si>
  <si>
    <t>D301</t>
  </si>
  <si>
    <t>https://doi.org/10.1016/S0020-7373(77)80014-X</t>
  </si>
  <si>
    <t>Threat 1: Programming Experience</t>
  </si>
  <si>
    <t>Threat 2: Program Length</t>
  </si>
  <si>
    <t>Threat 3: Comprehension Measures</t>
  </si>
  <si>
    <t>Evidence Level</t>
  </si>
  <si>
    <t>Level Name</t>
  </si>
  <si>
    <t>Strong Evidence</t>
  </si>
  <si>
    <t>Studies that focused on the threat in question as their main object of study (the effect of programming experience on program comprehension) and show significant results. Systematic reviews that investigate the threat in question and provide a conclusion.</t>
  </si>
  <si>
    <t>Studies that focused on the threat in question as their main object of study (the effect of program length on program comprehension) and show significant results. Systematic reviews that investigate the threat in question and provide a conclusion.</t>
  </si>
  <si>
    <t>Studies that focused on the threat in question as their main object of study (Comparing different construct measures of program comprehension) and show significant results. Systematic reviews that investigate the threat in question and provide a conclusion.</t>
  </si>
  <si>
    <t>Evidence</t>
  </si>
  <si>
    <t>Studies that did not have the threat as their main focus but still included it in their analysis. These studies may have more uncontrolled confounding factors which is why they should be considered separate from stronger evidence.</t>
  </si>
  <si>
    <t>Circumstantial Evidence</t>
  </si>
  <si>
    <t>Similar to evidence, studies considered as circumstantial evidence don't focus on the threat as the main focus of their study. Furthermore, they show additional methodological shortcomings, reducing the reliability of the study and decreasing its strength as evidence in our evaluation. For example, this could include a study that included the threat as a factor to be controlled in their experiment, but didn't apply adequate statistical measures to support their claims about the threat's influence.</t>
  </si>
  <si>
    <t>Third-party claim</t>
  </si>
  <si>
    <t>Studies that make claims about the threat in question but only provide a slim level of empirical backing for said claim. They may defer to other sources of information or give general impressions about the influence of the threat in their study, but don't include their own dedicated statistical analysis to support their claims.</t>
  </si>
  <si>
    <t>First- or second-party claim</t>
  </si>
  <si>
    <t>Studies that make a claim about the threat in question but don't provide any empirical backing. This could for example be references to "common knowledge" or speculation.</t>
  </si>
  <si>
    <t>Negative evidence follows the same rating scheme as positive evidence. The only difference is the conclusion the study in question arrives at.</t>
  </si>
  <si>
    <t>Positive and Negative Evidence</t>
  </si>
  <si>
    <r>
      <rPr>
        <b/>
        <sz val="10"/>
        <color theme="1"/>
        <rFont val="Arial"/>
      </rPr>
      <t>Positive evidence</t>
    </r>
    <r>
      <rPr>
        <sz val="10"/>
        <color theme="1"/>
        <rFont val="Arial"/>
      </rPr>
      <t xml:space="preserve"> rated from </t>
    </r>
    <r>
      <rPr>
        <b/>
        <sz val="10"/>
        <color theme="1"/>
        <rFont val="Arial"/>
      </rPr>
      <t>1 to 5</t>
    </r>
    <r>
      <rPr>
        <sz val="10"/>
        <color theme="1"/>
        <rFont val="Arial"/>
      </rPr>
      <t xml:space="preserve"> should include studies that support the claim that an individuals programming experience has an influence on their performance in program comprehension. For example, they may find that the level of experience (e.g. in years) has a correlation with their comprehension performance or they may find that individuals belonging to a group of low experience (novices) show group differences to those with high experience (experts).</t>
    </r>
  </si>
  <si>
    <r>
      <rPr>
        <b/>
        <sz val="10"/>
        <color theme="1"/>
        <rFont val="Arial"/>
      </rPr>
      <t>Positive evidence</t>
    </r>
    <r>
      <rPr>
        <sz val="10"/>
        <color theme="1"/>
        <rFont val="Arial"/>
      </rPr>
      <t xml:space="preserve"> rated from </t>
    </r>
    <r>
      <rPr>
        <b/>
        <sz val="10"/>
        <color theme="1"/>
        <rFont val="Arial"/>
      </rPr>
      <t>1 to 5</t>
    </r>
    <r>
      <rPr>
        <sz val="10"/>
        <color theme="1"/>
        <rFont val="Arial"/>
      </rPr>
      <t xml:space="preserve"> should include studies that support the claim that the length of a program has an influence on participant performance in program comprehension. For example, they may find that the number of lines of code has a correlation with their comprehension performance or they may find that short programs show group differences compared to longer programs. Furthermore, they may find that effects observed in experiments with short snippets are not present in results from experiments with longer snippets and vice versa.</t>
    </r>
  </si>
  <si>
    <r>
      <rPr>
        <b/>
        <sz val="10"/>
        <color theme="1"/>
        <rFont val="Arial"/>
      </rPr>
      <t>Positive evidence</t>
    </r>
    <r>
      <rPr>
        <sz val="10"/>
        <color theme="1"/>
        <rFont val="Arial"/>
      </rPr>
      <t xml:space="preserve"> rated from </t>
    </r>
    <r>
      <rPr>
        <b/>
        <sz val="10"/>
        <color theme="1"/>
        <rFont val="Arial"/>
      </rPr>
      <t>1 to 5</t>
    </r>
    <r>
      <rPr>
        <sz val="10"/>
        <color theme="1"/>
        <rFont val="Arial"/>
      </rPr>
      <t xml:space="preserve"> should include studies that support the claim commonly used construct measures of program comprehension measure different aspects of understanding. For example, they may find that time to comprehend, correctness of a comprehension task and subjective ratings of code snippets are not correlated.</t>
    </r>
  </si>
  <si>
    <r>
      <rPr>
        <b/>
        <sz val="10"/>
        <color theme="1"/>
        <rFont val="Arial"/>
      </rPr>
      <t>Negative evidence</t>
    </r>
    <r>
      <rPr>
        <sz val="10"/>
        <color theme="1"/>
        <rFont val="Arial"/>
      </rPr>
      <t xml:space="preserve"> rated from</t>
    </r>
    <r>
      <rPr>
        <b/>
        <sz val="10"/>
        <color theme="1"/>
        <rFont val="Arial"/>
      </rPr>
      <t xml:space="preserve"> -1 to -5 </t>
    </r>
    <r>
      <rPr>
        <sz val="10"/>
        <color theme="1"/>
        <rFont val="Arial"/>
      </rPr>
      <t>should include studies that support the claim that an individuals programming experience has NO influence on their performance in program comprehension. In contrast to positive evidence, they may find that there are no group differences between novices and experts in program comprehension performance or no correlation between the level of experience and their performance.</t>
    </r>
  </si>
  <si>
    <r>
      <rPr>
        <b/>
        <sz val="10"/>
        <color theme="1"/>
        <rFont val="Arial"/>
      </rPr>
      <t>Negative evidence</t>
    </r>
    <r>
      <rPr>
        <sz val="10"/>
        <color theme="1"/>
        <rFont val="Arial"/>
      </rPr>
      <t xml:space="preserve"> rated from</t>
    </r>
    <r>
      <rPr>
        <b/>
        <sz val="10"/>
        <color theme="1"/>
        <rFont val="Arial"/>
      </rPr>
      <t xml:space="preserve"> -1 to -5 </t>
    </r>
    <r>
      <rPr>
        <sz val="10"/>
        <color theme="1"/>
        <rFont val="Arial"/>
      </rPr>
      <t>should include studies that support the claim that the length of a program has NO influence on participant performance in program comprehension. In contrast to positive evidence, they may find that there are no group differences between short and long code snippets in program comprehension performance or no correlation between the lines of code and participant performance. Finally, they may find that effects observed in short snippets are similarly found in long snippets and vice versa.</t>
    </r>
  </si>
  <si>
    <r>
      <rPr>
        <b/>
        <sz val="10"/>
        <color theme="1"/>
        <rFont val="Arial"/>
      </rPr>
      <t>Negative evidence</t>
    </r>
    <r>
      <rPr>
        <sz val="10"/>
        <color theme="1"/>
        <rFont val="Arial"/>
      </rPr>
      <t xml:space="preserve"> rated from</t>
    </r>
    <r>
      <rPr>
        <b/>
        <sz val="10"/>
        <color theme="1"/>
        <rFont val="Arial"/>
      </rPr>
      <t xml:space="preserve"> -1 to -5 </t>
    </r>
    <r>
      <rPr>
        <sz val="10"/>
        <color theme="1"/>
        <rFont val="Arial"/>
      </rPr>
      <t>should include studies that support the claim commonly used construct measures of program comprehension do NOT measure different aspects of understanding. In contrast to positive evidence, they may find that time to comprehend, correctness of a comprehension task and subjective ratings of code snippets are correlated.</t>
    </r>
  </si>
  <si>
    <t>Discarding Evidence</t>
  </si>
  <si>
    <t>Some studies may not fit into any of the categories above, as they make no claims about the threat in question or need to be discarded for some other reason. Ideally, all studies fitting that description should have been filtered out in previous steps, but some may have "slipped through the cracks". In such cases, the rating should be "DISCARD".</t>
  </si>
  <si>
    <t>Research Questions</t>
  </si>
  <si>
    <t>- How does the programming experience of developers affect their ability to comprehend code?</t>
  </si>
  <si>
    <t>- Do treatment effects observed in short code snippets also appear in longer snippets or larger code bases?</t>
  </si>
  <si>
    <t>- What construct measures provide an accurate proxy for understandability?</t>
  </si>
  <si>
    <t>- How do should we measure the programming experience of developers?</t>
  </si>
  <si>
    <t>- Are short code snippets representative and adequate for program comprehension studies or is it necessary to also include longer snippets or larger code bases?</t>
  </si>
  <si>
    <t>- Are commonly used construct measures such as correctness, time and ratings correlated? Or do they explain unique aspects of code comprehension?</t>
  </si>
  <si>
    <t>- Does the length of code snippets confound the treatment effects?</t>
  </si>
  <si>
    <t>- Is it sufficient to only measure a single construct measure in comprehension experiments?</t>
  </si>
  <si>
    <t>Discuss</t>
  </si>
  <si>
    <t>They grouped barticipants into skilled and novice programmers based on a questionnaire about domain expertise. The sample size was small (23) and they only used recall tasks to measure comprehension, reducing the score to 3.</t>
  </si>
  <si>
    <t>They conducted an experiment where 44 participants consisting of both students and professionals were tasked with understanding test code. While they found that experience with tests improves the comprehension of test code, they did not find any effect w.r.t. reading time. They conclude that the type of experience influence different activities related to comprehension. Overall, this reduces the score to -3.</t>
  </si>
  <si>
    <t>Rationale</t>
  </si>
  <si>
    <t>They did not measure comprehension performance, rather, they looked at how developers read code. Since these measures are distinctly different from usual measures, it is difficult to categorize them in the same way as the others. What does less linearity in the reading behavior really mean for the results of a comprehension experiment? Their sample was 20 participants and they found reading behavior to be different. Due to the unusual measure the and relatively small sample size the final score is 3.
Discussion of Divergent Reviewer Scores:
After discussion, both reviewers agreed to include the study with a low score instead of discarding it. While reading behavior is an unusual measure the study nevertheless produced usable results.</t>
  </si>
  <si>
    <t>They investigated the recall of identifier names, not complete comprehension. They had 158 subjects. Tehy found a significant effect but not a huge effect size. Overall, the score is 3.
Relevant Quotes:
"This variable is significant in the final model where it increases Correctness by 0.0849 (p = 0.0156) per unit of Java Experience."</t>
  </si>
  <si>
    <t>The study measured experience as the number of previous programming classes (0 vs 1 or more). 64 university students participated. They found significant results for some measures. Because they only used students, used an unusual comprehension measure and since the study context (auditory cues) is very specific, the final score is 3.
Relevant Quotes:
"In contrast, the difference between those with experience (M¼ 64.69, SD¼ 20.9), and those without (M¼ 52.72, SD¼ 22.0) was significant F(1,60)¼ 4.52, p ¼ 0.038."
"(H2) Programming experience influences the comprehension of auditory cues."</t>
  </si>
  <si>
    <t>They found differences in the comprehension of novices and experts. However, some findings were not significant, lowering the score to 4.
Relevant Quotes:
"The data suggest that, in the absence of an experimentally provided set,experts form abstract representations (denned here as what a program does), whereas novices form concrete representations (defined here as how a program functions)."
"It is striking to find novices surpassing ex-perts; however, that fact is important only in so far as it points out what the problem rep-resentations of the novice and the expert are during program comprehension. The data suggest the representation of the expert is more abstract and contains more general informa-tion about what the program does, whereas the representation of the novice is more con-crete and contains information about how the program functions."</t>
  </si>
  <si>
    <t>In this study, comprehension was measured by recall activities. They found significant results indicating that experience matters. Due to the recall task and only using university students the score is lowered to 4.
Relevant Quotes:
"The results described above show characteristic differences in program recall for expert and non-expert programmers."</t>
  </si>
  <si>
    <t>In this experiments, tasks consisted of reusing parts of a program to implement a new problem and documenting an existing program. They split the participants between novices and experts. The study had the correct main focus but the experiment tasks were unusual. The score is therefore lowered to 4.
Relevant Quotes:
"The two-way interaction of expertise and category was significant (F (8. 352) = 3 .16. P &lt; .0018)."
"The results showed that there was a significant overall effect of expertise (mexpert = 4 .23,
sd = 1.32; mnovice =3.89, sd = 1.29; F(l, 44) = 11.08. P &lt; .0018)."
"Experts had significantly higher scores on the situation model than did novices (msituation-expert =
4.56, sd = .54; msituation-novice = 4.10, sd = .61; F( I. 44) = 19. 17, P &lt; .0001). However, there was no expert/novice difference on the program model."
"Assignment of subjects to novice or expert levels was initially done on the basis of a self-report questionnaire"</t>
  </si>
  <si>
    <t>The experiment included comprehension questions after a long programming session. In this study, they found differences between novices and experts in most areas, but not all. Therefore the score is lowered to 4.
Relevant Quotes:
"experts are better than novices at constructing correct mental representations of the program"</t>
  </si>
  <si>
    <t>In this study, the sample was mostly students and they checked the correlation of years of experience with performance as a controlling variable. They found small to moderate correlations and explored them visually (no coefficient or p-values found). Therefore the score is lowered to 4.
Relevant Quotes:
"Subjects’ beliefs about their proiciency correlated well with their performance."
"In both of our experiments, however, there is a small to moderate correlation between years of experience with C and performance."
"In both of our experiments, however, there is a small to moderate correlation between years of experience with C and performance. Figure 8 shows the relationship between these variables. Since our methods use a matched pair design that compares a participant’s answers only against his/her own, the efects of experience do not impact the internal validity of our methods. Since the average professional software engineer has more experience than our average subject, the efect sizes reported may be overstated for some populations.
We also analyzed whether the class of errors were diferent (i.e did more experienced subjects get any questions wrong that less experienced subjects answered correctly?). Ultimately, we found that incorrect answers were roughly monotonic with experience. As experience increased, subjects got fewer and fewer questions wrong, and the hardest questions were answered incorrectly by everyone. These results mirror those of Dolado et al. [14].
Key Takeaway: Subjects with more experience make fewer errors than subjects with less experience."</t>
  </si>
  <si>
    <t>In this study, they found significant differences in bottom-up source code comprehension of 104 students. While the study focus was correct and the sample was large, they only measured differences in ratings of comprehensibility and did not measure the correctness of the participants comprehension. Therefore the score is lowered to 4.</t>
  </si>
  <si>
    <t>The study focused on comparing comprehension of novices and experts with 18 participants, all of which were students. They used self-assessed programming experience to separate novices from experts. Clear differences were found when comparing the brain activation during comprehension measured with an EEG. However, their performance w.r.t. correctness and accuracy of their responses showed no significant differences. Therefore, the rating is reduced from 5 to 4.
Relevant Quotes:
"In the left hemisphere we can see that the brain wave activation of novices was higher and in the right hemisphere the activation of the expert group was higher"</t>
  </si>
  <si>
    <t>They conducted a study with 50 students and 227 professionals. They specifically looked at code comments. While a strong study with a large sample size, the focus on comments and somewhat mixed results for RQ2, the score is lowered to 4.
Relevant Quotes:
"We found that, if confronted with documentation comments, in 3 out of 9 tasks professionals achieved a significantly higher proportion of correct answers than novices. This indicates that professionals and novices behave differently when dealing with documentation comments."
RQ2: "Is there a significant difference between novice and professional programmers in the correctness or time of task solving for differently commented code types"</t>
  </si>
  <si>
    <t>In this study, 88 developers (students + professionals) had to identify defects. They found that experienced programmers benefited from descriptive compound identifier names and novices did not. As they only investigated the effect of experience on the treatment effect, the score is 4.
Relevant Quotes:
"Our results show that experienced programmers clearly benefit from descriptive compound identifier names, whereas novices do not."
"In our study not every programmer benefited from compound identifier names equally. Only experienced programmers read and comprehended source code with longer identifier names more efficiently."</t>
  </si>
  <si>
    <t>While the study focused specifically on experts and novices, the type of experiment was exceptionally different to common program comprehension tasks. The eye-tracking study provides evidence for a difference due to experience but only in interaction with the specific treatment. They included 15 participants only. Overall, the score is lowered to 4.
Relevant Quotes:
"The percentage of correct responses was not significantly different for the two groups
of programmers. For the lines of code belonging to the binary search program, 63 % of all the
intermediates' responses were correct while 66% of the advanced groups' responses were correct. The
mean reaction time for the advanced group was, however, significantly lower than that of the
intermediates. F(1,168) = 16.62, p≤ .0001."
"Experiment 1 showed that intermediate and advanced subjects identified meaningful
Beacons but novices did not. Experiment 2 indicated that both intermediate and advanced
programmers could recognise lines that belonged to the binary search, although the advanced subjects
performed the task faster. Experiment three found that advanced programmers used complex
statements as beacons while novices made little distinction between the different classes of program
statements."
"an interaction with Experience is significant in the complex model. The significance indicates that Experience affects how Style impacts Recall Correctness. In particular, beginners with low experience tend to do better with camel cased identifiers versus underscored ones."
"Taking into account experience, underscores hurt the performance of beginners"
"Experience. It has the value expert programmer when the subject had more than two years of work experience and at least five years studying computer science, and the value beginner programmer otherwise"</t>
  </si>
  <si>
    <t>The study divides participants into two groups based on self-rated Java knowledge (and similar analysis for more/less than 1 year of experience) and reports, visually, the difference in comprehension (Fig. 6).
They did not report p-values/effect sizes for this analysis and the analysis was not the main focus. This reduces the score to 4.
Relevant Quotes:
"Java knowledge increased, readability rating, multiple choice and logical correctness question accuracy, and comprehension confidence increased while read and answer times decreased (Figure 6)."</t>
  </si>
  <si>
    <t>For some special cases, the study is unclear on whether there is an effect and in which direction.
But overall, they provide evidence that Python and programming experience influences correctness and time in comprehension tasks. The final score is 4.
Relevant Quotes:
"In several cases, both Python and overall programming experience aided in correctness and speed."</t>
  </si>
  <si>
    <t>They analyzed the efficiency in finding defects (not intended to measure comprehension directly). They included 15 participants. Experience was measured by the number of years actively programming.
The score overall is 4.
Relevant Quotes:
"Based on a mixed models linear regression model where the explanatory variables are Scan time and
Experience, we find that novices tend to take an average of 25.84 seconds longer in finding the defect (p-value= 0.063), which approaches significance. However, there was a significant difference in the accuracy of the defects between experts and novices (p-value=0.00001)."
"From this we can deduce that experience does interact with Scan Time to have an effect on accuracy and defect detection time".</t>
  </si>
  <si>
    <t>In a study with 13 students and 5 professional developers, they studied the behavior in understanding and summarizing code. They did not measure comprehension performance and rather compared how participants read code. They found some differences in behavior according to eye-tracking data. Overall, the score is 4 as they did not measure the actual performance.
Discussion of Divergent Reviewer Scores:
The reviewers decided to include the study instead of discarding it. This decision was made as reading behavior might not be the most common way of measuring comprehension, significant differences in behavior between novices and experts should nevertheless be considered.</t>
  </si>
  <si>
    <t>In a study of 34 undergraduate students with experience measured through self-reporting, they found statistical significant interactions between correctness and class level for different EEG measures.
The final score is 4.
Discussion of Divergent Reviewer Scores:
Afte discussion, both reviewers agreed to include the paper as evidence. While the study did not measure the correctness of the comprehension, they still found differences between students of different class levels.
Relevant Quotes:
"We observed significant differences in upper alpha using the independent variables Class level and correctness. The interaction between correctness and class level was significant."</t>
  </si>
  <si>
    <t>The main focus was on investigating beacons in programs, not investigating the influence of experience. Therefore the score is lowered to 4.
Relevant Quotes:
"The finding that advanced programmers were better than novices at determining program
function, regardless of the program's form, is in accord with most past research on
programming, including our previous work on beacons. The result was expected in
this experiment because the advanced group was considerably more experienced
than the novice group by the measures of expertise collected. However, we did not
find, as we had expected to, that advanced subjects were helped significantly more
by the presence of a beacon in comprehending the program that novices were. Since
programmers must learn to associate a beacon with a given program type through
experience, it seemed sensible that advanced programmers would take advantage of
them more in program comprehension."</t>
  </si>
  <si>
    <t>The study included 79 students. They measured expertise as a control variable. While the direct influence was not part of the hypotheses, they found different mean scores and ANOVA showed significance. Overall the final score is 4.
Relevant Quotes:
"The analysis of variance (ANOVA) of the comprehension quiz scores indicated that programming experience had an effect on program comprehension at the ptO.OO1 significance level."</t>
  </si>
  <si>
    <t>In an experiment recall tasks, they found significant diffrences between novices and experts.
Each of the three experience groups, had 12 participants. Overall the score is 4.</t>
  </si>
  <si>
    <t>They focused on the threat in question and conducted a detailed statistical analysis.
The final score is 5.
Relevant Quotes:
"Main effects were significant for expertise, F(I,44) = 50.8, p &lt; .001, showing that experts recalled more than did novices [...]."
"The mean comprehension scores for experts and novices were as follows: 7.3 and 4.9, respectively, for the normal language and 6.7 and 3.5, respectively, for the experimental language. These results were put into a 2 x 2 (Expertise x Language) ANOVA. The two main effects were again significant. For expertise, F(I,44) = 53.5, p &lt; .001, showing that experts comprehended more overall. "</t>
  </si>
  <si>
    <t>The study found that experts had more sophisicated mental representation of abstract characteristics when comprehending code compared to novices. They included 20 expert programmers (median 7 years of exp) and 20 novices (undergraduate students). They conducted statistical analysis of differences in the performance for several different questions related to understanding the code. Overall the score is 5.</t>
  </si>
  <si>
    <t>The study included 10 novices and experts. The relevant experiment is the second one, where the experiment task asked participants to judge whether a description matches the functionality of a code snippet. They found significant difference in accuracy and time.
Relevant Quotes:
"There was a significant difference in a c c u r a c y b e t w e e n novices a n d experts
( F ( 1 , 18) = 18.80, p = 0.0004). The m e a n n o v i c e error rate was 8 . 2 % , while the m e a n
expert error rate was 3 . 5 % . In the accuracy analysis there was n o i n t e r a c t i o n b e t w e e n
expertise a n d either type o f decision or type o f prime.
I n the analysis o f r e a c t i o n times the experts were reliably faster t h a n the novices
( F ( 1 , 1 8 ) = 2 0 . 3 5 , p = 0-0003). The m e a n expert reaction time was 3182 ms a n d the
m e a n novice time was 6104 ms. The two-way i n t e r a c t i o n b e t w e e n expertise a n d type
o f p r i m e was also significant in the reaction t i m e analysis ( F ( 1, 18) = 7.95, p = 0-0113).
N e w m a n - K e u l ' s m u l t i p l e c o m p a r i s o n s test ( L i n t o n a n d Gallo, 1975) shows that two
o f the pairs o f m e a n s w h i c h differed reliably i n the i n t e r a c t i o n were n o v i c e - f u n c t i o n a l
vs e x p e r t - f u n c t i o n a l a n d novice-syntactic vs expert-syntactic (p &lt; 0.05). I n each case
the experts were faster t h e n the novices."
"A programmer's speed and accuracy in making decisions about very
simple materials might be an alternative way to judge programming skill. Speed and
accuracy do seem to correlate well with expertise across groups of programmers who
have very different professional programming experience (as did the experts in these
experiments). "</t>
  </si>
  <si>
    <t>They conducted a top-down comprehension experiment with 75 participants. They found that UML stereotypes were more useful for low-ability and low-experienced subjects. The final score is 5.
"Regarding the Experience, Exp 1 and Exp 3 subjects were classified as Graduate (G), Exp 2 subjects as Undergraduate (U), and Exp 4 subjects as Research Associates (RA)."
Relevant Quotes:
"When analyzing the effect of subjects’ Experience, we found a significant effect of Experience on the comprehension level. This means that, as expected, more experienced subjects perform better than less experienced ones."</t>
  </si>
  <si>
    <t>They conducted an experiment measuring the effect of various degrees of indentation on novice (less 3 years exp) and experienced undergraduate (more 3 years exp) comprehension. In their experiment, experts performed better than novices. Right focus and significant results leading to a score of 5.
Relevant Quotes:
"The analysis of variance (ANOVA) of the quiz scores showed that experience level had an effect on program comprehension at the p &lt; 0.001 significance level."</t>
  </si>
  <si>
    <t>The study included a large sample of both students and professionals. They employed program tracing tasks to measure understanding. The final score is 5.
Relevant Quotes:
"The only remaining proposition to be discussed is P5, which predicted that programmers would have higher program readability scores than students. ANOVA was used to analyse the time data, and M A N O V A the error data. In both data sets means were significantly different (for time, F = 50-399, df = 1/152, p &lt; 0.000: for errors, F = 8.253, df = 2/151, p &lt;0.000). Table 4 shows (see learning rows) that programmers have outperformed students in all three dependent variables in both trials. Hence P5 is supported. "
"Table 4 shows (see learning rows) that programmers have outperformed students in all three dependent variables in both trials."
"Consequently it seems that students would not be good surrogates for programmers."</t>
  </si>
  <si>
    <t>They included 12 students and 12 professionals. In the experiment task, they had to determine the output of program. In the study, several construct measures (correctness, time, eye-tracking data) were used. They specifically focused on the threat in question and conducted a detailed statistical analysis, leading to a score of 5.
Relevant Quotes:
"The level of expertise had a statistically significant effect, F(1, 22) ¼ 25.29, p &lt; .001, Z2 ¼ .463"
"The results indicate that the semantic preview allowed by the extrafoveal vision provides tangible benefits to expert programmers. When the experts could not use the semantic information from the extrafoveal area, their fixation duration increased to duration similar to novices. The experts’ performance dropped in the restricted-view mode, and they required more time to solve the tasks."</t>
  </si>
  <si>
    <t>The second study reported in the paper is partly motivated by the ability to analyze experience and it is explicitly analyzed. They found statistically significant differences for both time and correctness. The overall score is 5.
Relevant Quotes:
"The observation derived from these plots is clear: participants having higher experience achieve
a higher F-Measure (on both JUnit classes affected and not by test smells) spending less
time."
"Table 13 shows that the impact of the participants experience on both correctness
and time is statistically significant (&lt;0.01 in both cases)."
"impact of the participants experience on both correctness and time is statistically significant"</t>
  </si>
  <si>
    <t>In both experiments, they found that experts performed significantly better. The study investigated the threat in question with a large sample size, leading to a score of 5.</t>
  </si>
  <si>
    <t>The study focused on the threat in question, finding differences between novices and experts.
To this end, they conducted a detailed statistical analysis, leading to a score of 5.</t>
  </si>
  <si>
    <t>They conducted multiple experiments, showing that there is a difference in the perception of beacons between less and more experienced programmers. The final score is 5.
Relevant Quotes:
"An ANOVA of the rating data showed that expertise was significant, F(2,336) = 3.37, p ≤ .05. The
Newman-Keuls specific comparison test showed that the intermediate group of participants was
significantly different from the advanced group of participants. The novice programmers, however,
interacted with both groups."</t>
  </si>
  <si>
    <t>This paper is clearly related work as an SLR discussing students and professionals in SE experiments. They conclude that developers with more experience perform differently to novices.
Discussion of Divergent Reviewer Scores:
The paper was ultimately discarded, as the paper was not published in a peer-reviewed journal, conference or workshop.
Relevant Quotes:
"Novice programmers, especially beginning undergraduate students, may be ill-equipped for participation in empirical software engineering studies in fields such as program comprehension or design. At the very least, more advanced students (e.g. from the third year of study or beyond) should be preferred."</t>
  </si>
  <si>
    <t>They found differences in comprehension between novices and experts w.r.t. semantic changes in source code. However, no differences were found in syntax changes. 
Discussion of Divergent Reviewer Scores:
The paper was discarded as the experiment task was too different from usual comprehension tasks and the authors did not make a conscious effort to justify the decision.
Relevant Quotes:
"After presentation, the participan t wa s give n an unexpected recognition test in which six test programs, two with surface changes, two with sem antic changes, and two without any chan ges, were presented one by one. The participant had to decide whether he or she had seen the program s in the study phase."</t>
  </si>
  <si>
    <t>The study consisted of 75 undergraduates. They had to find and fix a bug in text file containing a short sequence of Stata commands within 20 minutes.
Discussion of Divergent Reviewer Scores:
Overall, the reviewers agreed to discard the paper, as the experiment task was too different from usual comprehension tasks.
Relevant Quotes:
"In general, the only individual differences that predicted comprehension strategy were major and
programming experience. Thus, it seems reasonable that comprehension strategy was largely a factor of past experiences with programming and problem solving, as reflected by participants’ major."
"The problem consisted of a short sequence of Stata commands in a text-file"</t>
  </si>
  <si>
    <t>They investigated how to measure programming experience by looking at how students performed in a comprehension exercise. This, however, already implicitly requires the assumption that there is an effect between the two. This study is therefore be discarded.</t>
  </si>
  <si>
    <t>The study included 120 students. Participants had to rate how easy the code snippet is to understand (1..5). They did not directly measure the impact of experience on comprehension, but the impact of experience on the agreement of the group ratings. They found that with more experience, annotators tend to agree more. Ultimately, the paper was discarded because they did not measure how experienced impacted the ratings and only checked if it influenced the agreement of the raters.
Relevant Quotes:
"we see a gradual trend toward increased agreement with experience, except for graduate students".</t>
  </si>
  <si>
    <t>While they measured experience in a questionnaire, they did not use the data in any analysis. Therefore, the paper is discarded.
Relevant Quotes:
"Every participant completed a programming experience questionnaire [ 35 ], which showed that our participants are a fairly homogeneous group in terms of programming experience"</t>
  </si>
  <si>
    <t>While they measure experience at one point, they never point to any analysis about it. The study is discarded.
Relevant Quotes:
"As a side effect, the results indicate that domain knowledge and experience with specific technologies may trump the effect of variable names."</t>
  </si>
  <si>
    <t>They neither measured comprehension nor did they make any statements regarding the influence of experience on comprehension. The paper is discarded.</t>
  </si>
  <si>
    <t>They describe differences in exhibited behavior between novices and experts, but did not perform any analysis. Ultimately, the study is discarded.</t>
  </si>
  <si>
    <t>The study did not measure experience. It is therefore discarded.</t>
  </si>
  <si>
    <t>The study included 10 experts and 10 novices. They found no significant differences in accurately describing the code functions more frequently. The study was a direct investigation of the threat in question in the context of code understanding. As the description task is seen as the main task measuring comprehension, its results take precedent. They obtained mixed results for other hypothesized differences such as the number of fixations. Therefore -4 instead of -5.
Relevant Quotes:
"Although the MANOVA results were significant, they were in the opposite direction hypothesized. Experts had more fixations for both Code 1 and Code 2 compared to Novices, contrary to our hypothesis that Experts would have fewer fixations compared to Novices. Thus, Hypothesis 1:A was not supported."
"The difference between the code description accuracy of Experts and Novices was not significant. For Code 2, all programmers correctly described the code’s function, regardless of Expertise. Hypothesis 1:B was not supported."
"In summary, analyzing eye-tracking data does show that there are meaningful differences in the eye movements of experts versus novices during a code comprehension task"</t>
  </si>
  <si>
    <t>They compared the correlation of programming experience and the brain activation during comprehension. Overall, they did not find significant correlations between experience and brain activation. However, they saw correlations in the brain activation of some areas when looking at self-estimated Java knowledge.
All 17 participants were students and are described as a homogenuous participant group of computer science. This reduces the score to -4.
Relevant Quotes:
"Does programming experience correlate with brain activation strength during bottom-up program com-prehension?"
"However, the correlation between program-ming experience score and activation strength is not statisti-cally significant for any of the five activated brain areas"
"The distribution of programming experience scores is clus-tered around a low score value of 2.0. This can be explained by the homogeneous participant group of computer science"</t>
  </si>
  <si>
    <t>The study correlated a lot of potential predictors for code understandability (code metrics + individual characteristics). Although one of the highest ones, experience had a relatively low correlation efficient, no p-values reported (likely not significant after p-value correction). This reduces the score to -4.
Relevant Quotes:
"It should be noted that for TAU, which is expression of actual understandability, we observe only a slight correlation with the programming experience (τ ≈ 0.11 for PEspec)."</t>
  </si>
  <si>
    <t>The study focused on code with side-effects. It was a repeated experiment with different groups based on experience. There sample was comparatively small and they only conducted descriptive statistical comparisons between the two experience groups. Overall, they conclude that the behavior of both groups was similar. This leads to a score of -4.
Relevant Quotes:
"The conclusion is that the behavior of the experienced subjects is similar to that of the more inexperienced and the SEF code was more understandable than the corresponding SE counterparts."</t>
  </si>
  <si>
    <t>In this study, 220 professionals had to determine output of a program. They did not observe a statistical influence of experience. However, they qualify their results by stating that they did not design the experiment to specifically investigate the effect of experience. This reduces the score to -4.
Relevant Quotes:
"Also, we did not design the experiment specifically to investigate the effect of experience, and did not select subjects so as to emphasize differences in experience."</t>
  </si>
  <si>
    <t>While not the main focus of the study, they conducted three experiments with conclusive results.
The experiment task was to reproduce a program as a measure of understanding (recall). Overall, they find that the years of programming experience did not correlate with performance. Due to the different main focus, the score is -4.
Relevant Quotes:
"The number of years of programming experience did not correlate with performance in any of the three
experiments. "
"In Experiment 1, individual differences as measured by the pretest accounted for 17 percent of the variance on the experimental tasks."
"For less experienced programmers, diversity of programming experience is a better predictor of performance than number of years experience."</t>
  </si>
  <si>
    <t>The study investigated the top-down program comprehension behavior of bachelor, master and PHD students in a total of 5 experiments. They used experience as a control factor. Relevant is the "comprehension task". They found only a marginal effect of experience.
Discussion of Divergent Reviewer Scores:
During the discussion, the divergent ratings of the two reviewers was found to be due to different interpretations of the line "marginal". While reviewer A interpreted "marginal" as "negligible" i.e. contradicting evidence, reviewer B interpreted it as "small", i.e. supporting evidence. In the end, the agreement was made on -3, as the overall effect size very small.
Relevant Quotes:
"The subjects’ Experience has a marginal effect on the code comprehension." (Effect size: R sum Sq=0.04, R mean Sq=0.02, p-value=0.05)
"However, there is no significant interaction with the Treatment, i.e., more experienced subjects performed better than less experienced ones, regardless of the level of obfuscation;"</t>
  </si>
  <si>
    <t>They investigate the hypothesis that work experience influences comprehension. 
Here it depends a bit on what aspect of "comprehension" we look at. Actual code comprehension seems not to be affected (-5), perceived comprehension (i.e. "confidence") is influenced by experience (4  for this aspect). As actual understandability takes precedent, -4 is chosen as the final score.
Discussion of Divergent Reviewer Scores:
During the discussion, it became apparent that reviewer A misread the conclusion of the hypothesis, leading to the divergent result.
Relevant Quotes:
"Finally, an interesting side note is that work experience and schooling are not significant factors for writing correct descriptions."
"In summary, the hypothesis that confidence is related to years of experience is supported by the data."
"Therefore, the null hypothesis (that experience and education have no impact on comprehension) is
rejected, and the alternative hypothesis (that increased work experience and schooling lead to better comprehension) is accepted."
"In summary, the hypothesis that confidence is related to years of experience is supported by the data."
"Gender, work experience, and education also impact confidence, but not ability to correctly describe code. Here men generally report higher confidence as do those with greater training and experience."</t>
  </si>
  <si>
    <t>The study was a questionnaire survey of 97 professionals and inquired about the general opinions of software developers. They did not conduct a traditional comprehension experiment.
They asked whether a confusing or non-confusing snippet is more understandable and by how much.
Further, they did not report any details on their statistical approach to find the difference between novices and experts as they only mentioned it in passing. Overall, these shortcomings lead to a rating of -3.
Relevant Quotes:
"A couple of developers sent us additional comments saying that “experienced programmers should be able to understand all of the given code patterns immediately” and “if a programmer has any difficulties to understand even a single of the given patterns, he probably has only a couple of years of experience with C”. To address this threat, we analyzed the results of the survey by separating the developers into two different groups: (1) less than five years of experience; and (2) developers with more than five years of experience. Still, we found that the results are very similar, minimizing this threat to validity."</t>
  </si>
  <si>
    <t>Overall, they did not find conclusive evidence form the comprehension questions. They did not do any statistical tests to confirm their assertion. Due to this, the score is -3.
Relevant Quotes:
"Even though the perceptions were different, we could not conclude much from the scores for the comprehension questions. "</t>
  </si>
  <si>
    <t>Experience was not the primary factor in the investigation and rather a smaller controlling factor.
They only investigated whether the effect of the treatment was influenced by experience, not the performance in general. The report also lacks in detailed infos on the statistical methods applied. Finally, they only used student participants. Overall, the score is -3.
Relevant Quotes:
"Other research [31] suggests that the increased graphical readership skills of experts would
allow that group to enjoy a greater performance gain that novices. A comparison of the groups in Experiments I and II, however, suggest that the reader's experience level had no significant impact on the utility of the CSD in increasing performance in the experimental task."</t>
  </si>
  <si>
    <t>The main focus of this study was on splitting and expanding identifiers. They compare how different levels of contextual information changes the performance of participants.
While this technically is a task requiring a participant to comprehend the identifier, it is debatable how valid this approach is as a way to measure program comprehension.
Furthermore, they themselves question whether splitting and expanding requires comprehension, posing that most participants do not try to perform a thorough source code understanding in this task.
Still, they found that experience did not have a significant effect on the performance of participants.
This brings the rating down to -3.
Discussion of Divergent Reviewer Scores:
After discussion, both reviewers agreed on the lower score of -3 due to the paper authors themselves questioning the validity of their task for the purposes of measuring differences based on experience.
Relevant Quotes:
"Other characteristics, such as C experience and participants’ background, do not have a significant effect on the participant’s performances."
"We conclude that there is no evidence of a correlation between identifier splitting/expansion and C experience."
"The C experience does not play an important role because, in our understanding, when preforming identifier splitting/expanding tasks, most of the participants do not try to perform a thorough source code understanding."</t>
  </si>
  <si>
    <t>In this study the authors mainly focused on memory and problem solving skills.
They compared the participant performance in recall tasks and found that experts were superior in their performances.
Discussion of Divergent Reviewer Scores:
After discussion, both reviewers agreed on including the study even though the main focus is not on program comprehension, as using recall tasks is commonplace in program comprehension. The final score is 3.
Relevant Quotes:
"Four tests were developed to measure syntactic memory, semantic memory, tactical skill, and strategic skill. Experts performance was superior on all tests. Additionally, the best set of predictors of programmer expertise was semantic memory, tactical skill, and syntactic memory."</t>
  </si>
  <si>
    <t>This study focused on professional experience with the specific programming domain (security) rather than general experience. The experimental task consisted of determining whether a code snippet would print sensitive information. The sample size was 20. Since differences between novices and experts only arose when no additional aid was present and the usage of domain-specific experience measures reduced the rating to 3.
Relevant Quotes:
"Post-hoc t-tests showed that more experienced participants had significantly higher accuracy than less experienced participants when given no VSA information (t(13) = 1:91, p = 0:04)."</t>
  </si>
  <si>
    <t>The study included 72 professional developers. The treatment was the type of identifier naming style, the task was detecting defects in snippets. However, they only conduct a limited analysis of experience as a controlling factor, mentioning the threat is only in passing and not reporting  detailed statistics. This reduces the score to 3.
Relevant Quotes:
"We found that the observed effects (the impact of identifier naming styles) reside in the middle and the tail of the distribution of reaction time data. This indicates that experts (i.e., the fastest developers in our sample) were less influenced by shorter or abbreviated identifier names than developers with average performance."</t>
  </si>
  <si>
    <t>They attempted to confirm that the length of code does not matter, rather the context is the deciding factor. Some results show that regular and non-regular have different comprehensibility, but for median results show no difference. Overall, the score was decided to be -4.
Relevant Quotes:
"– H1: The regular versions are easier and faster to understand even though they are longer and have higher values of McCabe’s cyclomatic complexity."
"null hypothesis and accept the alternative one. When examining the groups of the median So we can reject the f h d program the difference between the means was not significant. Thus we cannot reject the null hypothesis in this case."
"Taken together, the results show that the regular versions are not more difficult, contradicting the naive expectation that subjects of the regular version achieve lower scores due to high values of LOC and MCC."</t>
  </si>
  <si>
    <t>They conducted two studies, one with shorter and one with longer snippets to see whether an observed effect still occurs. As the second study was motivated to investigate the effect in question and found that the length did not change the effect, the final score is -4.</t>
  </si>
  <si>
    <t>In this study, metrics were correlated with understandability. While program length was not the main focus (129 different metrics in total), they did not find a large correlation of program length and comprehension. The final score is 4.
Relevant Quotes:
"Summary for RQ1. None of the metrics we considered achieve a medium/strong correlation with any of the proxies of code understandability we defined."</t>
  </si>
  <si>
    <t>They correlated the number of statements with comprehension performance. Because they did not disclose the statistical methods and only include number of statements rather than LOC the final score is -3. 
Discussion of Divergent Reviewer Scores:
The divergence occurred due to reviewer A considering the number of statements as a measure of program length while reviewer B did not. After discussion, both decided to keep the study with a lower score.
Relevant Quotes:
"Initially we calculated lines of code, using Rationale® Software Analyzer, as the total number of executable lines of code."
"Consequently, we calculated the number of statements rather than the total lines of code."
"None of the metrics used correlated significantly with the difficulty of the EiPE questions."</t>
  </si>
  <si>
    <t>Longer snippets took more time and had higher error rates than shorter ones. But these only related to the size of conditionals, not full code snippets. Furthermore, the final conclusion of the authors leans toward program length not being an issue when measuring comprehension.
Discussion of Divergent Reviewer Scores:
Ultimately, both reviewers agreed to go with a score of -3 as it more closely aligns with the final conclusion of the original paper.
Relevant Quotes:
"Snippets with 3 ranges took 16.5% more time than snippets with 2 on average, and this was statistically significant. (Note: in these analyses N&gt; 220 because each subject typically had 2 relevant comparisons.) Snippets with 4 ranges also took more time than snippets with 3 on average, but this was not statistically significant. More ranges also led to higher error rates, but this was not significant after Bonferroni correction."
"The conclusion is then that variations in length are an inherent property of our methodology, and we have to compromise on this issue. In retrospect, however, we can say that the results indicate that this concern is overrated. The biggest differences in length occur between the “logic” snippets (al, bl,and cl) and the “structure” snippets (as, bs,and cs). As reported in Table 3 the differences within each pair of snippets was not statistically significant. Only when the number of observations was increased by pooling all of them together did the results achieve statistical significance at the 0.05 level, but not after Bonferroni correction. Moreover, the difference was small (less than 2 seconds), and contrary to expectation: the set of longer snippets took less time! Thus it appears that length per se is not a significant confounding factor in our experiments."</t>
  </si>
  <si>
    <t>They found relationship between LOC and concentration levels during bottom-up program comprehension.  However, they mention that the code snippets were designed to be of similar length, so it's unlikely they would be able to identify an effect, even if it was present. This leads to a score of -3.
Relevant Quotes:
"The weakest correlations are with lines of code, indicating that there is no relationship between lines of code and concentration in our sample." Up to this point it is a -5 to me, but the big limitation of this study is that the snippets were all of comparable length.
"The weakest correlations are with lines of code, indicating that there is no relationship between lines of code and concentration in our sample. However, it is important to note the source-code snippets were designed to be similar in length and complexity. Thus, while we demonstrated what such an analysis looks like, the source-code"</t>
  </si>
  <si>
    <t>In this study, they manually rated the snippets and used machine learning to identify code features that might have a predictive power. The number of statements showed no effect on comprehension but line and identifier length did. The number of statements is the closest to LOC and other similar variables. The unclear results and a focus on only test code leads to a score of -3.
Relevant Quotes:
"Considering that a unit test is often simply a sequence of calls, one would expect the length of that sequence to be one of the main factors deciding on the readability. However, as shown in Table 1, the number of statements (test length) on its own surprisingly only has weak predictive power. However, other features related to the length have a larger influence on the readability. In particular, the line length plays an important role, both in terms of maximum line length as well as the total line length. The maximum line length presumably is important because a test case can have bad readability even if most lines are short and only a single line is very long. The “total” line length essentially amounts to the total number of characters in the test and thus is a better representation of length than the number of statements."</t>
  </si>
  <si>
    <t>In this study, participants had to rank methods by their perception of complexity (paired comparisons). Human rankings were then correlated with rankings by different metrics; e.g. LOC.
While they compared LOC and the opinions of programmers regarding comprehensibility, they did not make a final conclusion as to its validity as a measure. LOC shows a correlation with perception of complexity, but the authors conclude that such a perception might not be useful at all. The final score is therefore 3.</t>
  </si>
  <si>
    <t>While there are some conflicting results whether longer snippets are easier or harder to understand, they always found differences between long and short snippets. The aurthors mention that the different snippets had some different characteristics which could have influenced the results more than code size. Overall, the score is 3.
Relevant Quotes:
"Regardless participants’ experience; all participants showed more positive comprehensibility perceptions for Python snippets with more lines of code. However, their readability perceptions regarding code size were contradictory. The less experienced participants preferred more lines of code while the more experienced ones preferred fewer lines of code."
"Neither readability nor comprehensibility perceptions presented significant differences in the analyzed cases (see Table 9). Concerning the readability characteristic, almost all explanations against the size of code were for the bigger code snippet versions, independent of the participants’ programming experience, which makes us conjecture whether the code size has a negative influence on its readability. It is important to note that more lines tended to have worse readability perceptions for experts than for novices."
"On the other hand, the results for comprehensibility reached a bit more agreement among the participants and snippets versions. The results, in this case, showed some trend on the more substantial snippet versions, especially for novices, which presented more positive comprehension perceptions than the experts. While analyzing other source code attributes of the two snippets under evaluation, we observed some hints for this slight difference. The smaller version of snippet 1 has more complicated arithmetic expressions than its larger version, which took advantage of more IF-conditions to solve the problem of formatting bytes with their suffix. According to what was pointed in the previous sections arithmetic expressions can hamper the comprehension of source code, but what we noticed is that their complexity is more detrimental than their quantity. In the case of snippet 2, the smaller version avoided the use of an additional IF-condition while the more extensive version made explicit the return of a function through this condition. At least concerning the perception, novices tended to like more the versions with explicit source code in comparison to experts. No differences in results could be seen to different participants’ domain knowledge."
"For the code size, while it has a negative influence on readability – in particular for experts –, our results showed a positive impact on comprehensibility, supporting the explanation of the contradictory results found in the technical literature."</t>
  </si>
  <si>
    <t>DISCARD or 3</t>
  </si>
  <si>
    <t>No Rating</t>
  </si>
  <si>
    <t>They compare reading behavior for short and long programs. They describe exemplarily differences in small and longer snippets. However, it's not a statistical analysis with the threat in focus. Therefore the final score is 4.
Relevant Quotes:
"We see trends that occurs in programs with more information that do not occur in these small programs."
"The visual cues led us to discover that students agree less on which areas to focus on the most when the program size grows to be large."</t>
  </si>
  <si>
    <t>The observed effect occured in smaller programs but not in larger ones. Again two studies (with the second one reproducing the study with longer code). Length of snippet confounds the treatment effect.
Overall, the score is 4.
Related Quotes:
"The long program was designed to determine whether the same effects found in Study 1 are present in comprehension by novices of a longer, more complex program.""
"For a larger program a corresponding effect was not found."</t>
  </si>
  <si>
    <t>The study has the right focus, comparing reading behavior for methods of different lengths. They found evidence that experts' reading behavior differs between short and long snippets. the final score is 5.
Relevant Quotes:
"Second, our study uses longer and more complex methods (the largest method is 80 LOC) compared to the Rodeghero study (the largest method 22 LOC). In fact, we found statistical evidence that the larger the method, the less likely experts fixate or revisit the signature."
"We found statistical evidence that experts tend to revisit the body of the method more frequently than its signature when the size of the method increases."
"For experts, we found that the larger the method, the less likely its signature is focused on. However, as the control flow increases in complexity, it is revisited more. Novices do not seem to be affected by the method size."</t>
  </si>
  <si>
    <t>The study found differences in time and accuracy for longer vs. shorter programs. The study focuses on the threat in question, leading to a score of 5.
Relevant Quotes:
"However, our data shows that snippet size correlates strongly and highly significantly with reading time (Tr) (ρ = 0.689; α &lt; 0.001) and moderately and significantly with Acc (ρ = 0.512; α &lt; 0.01). Furthermore, there is a moderate and highly significant positive relation between Tr and Acc (ρ = 0.555; α &lt; 0.001). I.e., for our dataset, we can see that larger snippets tend to have longer reading times, but also higher answer accuracies. Neither of those have a significant relationship with perceived readability, though. Since our subjects had unlimited time for reading and answering, potentially negative impacts of size on readability and comprehension could be compensated by spending more time on larger code snippets."
"However, our data shows that snippet size correlates strongly and highly significantly with reading time (Tr) (r ¼ 0:689; a &lt; 0:001) and moderately and significantly with Acc (r ¼ 0:512; a &lt; 0:01)"  (acc = answer accuracy)</t>
  </si>
  <si>
    <t>while not the main focus, the discuss the effect SLOC and CLOC on comprehension. Furthermore, they specify that the snippets overall were still small and the observed effect might differ in longer snippets. Within their study, they do not to compare the treatment effect on code of different length in their analysis. They imply that code length has an influence, but only by comparing results from different studies (including theirs).
Discussion of Divergent Reviewer Scores:
Overall, both reviewers agreed to discard the paper due to the missing statistical analysis for program length and the main focus being on comments.
Relevant Quotes:
"Regarding RQ1, our experiment shows that the effect of different comments on correctness and time is almost negligible for small programming tasks. Whether there exists differences for different and more complicated tasks or differently designed comment sizes and contents remains an open question."</t>
  </si>
  <si>
    <t>In this study, 8 participants had to "judge whether each method is difficult to understand or not". This was the ground truth to evaluate which variant of a metric was better. There is a jump to the conclusion that length of source code can affect understandability, but without statistical tests. For these reasons, the paper is discarded.</t>
  </si>
  <si>
    <t>Not the right focus. They conclude that surface metrics do not predict differences in comprehension performance. They found differences in comprehension performance for different programs despite them having comparable length. We can not infer from this finding that length has (no) influence
Discussion of Divergent Reviewer Scores:
Both reviewers agreed to discard the paper due its methodology having too many factors that make it incomparable to the other pieces of evidence.
Relevant Quotes:
"We hasten to point out that measures of surface characteris-tics, such as lines of code or Halstead metrics, would not pre- dict the differences in performance we obtained. The Beta versions typically has either the same number of lines of code or slightly fewer lines of codes than did the comparable Alpha versions. We certainly do not dispute the results of earlier studies that show that such surface measures do correlate with program complexity (e.g., [6] ). However, as our study vividly shows, surface feature measures do not necessarily predict complexity."</t>
  </si>
  <si>
    <t>In this study, they only conducted a comparison of program length with readability estimates, not actual human evaluations of understandability. Further, they only focused on perceived readability
Discussion of Divergent Reviewer Scores:
Because the study did not include humans in their experiments and only compared program length with other readability estimates, the reviewers agreed to discard the paper.
Relevant Quotes:
"Therefore, we can refute our second hypothesis: it is not possible to estimate the effect on the readability metrics using SLOC and CC."
"For instance, during our research, we also investigate whether or not the reduction in the size of a code snippet, after introducing a lambda expression, influences on the perception of the participants about the quality of a transformation."</t>
  </si>
  <si>
    <t>In this experiment they used 40 non-programmers as participants. They compared different programming notations (declarative vs. procedural). The two time measures correlated with eachother, the same for the two accuracy measures. When comparing time and accuracy, a correlation of 0.09 was found. Overall, the score is -4.
Discussion of Divergent Reviewer Scores:
The divergence occurred as reviewer A considered the usage of non-programmers as a disqualifying criterion. After discussion, both reviewers agreed to keep the study.
Relevant Quotes:
"Forty subjects were used, all recruited as they were leaving the University Library."
"Subjects had to imagine themselves as a detective chasing a gang of one, two or three smugglers who had a set of rules for deciding how and how far to travel before burying their loot depending upon who was in the gang. Thus the comprehension questions were presented as "crimes" that the detective would have to solve, with differences between them according to the information obtained from informants."
"The two accuracy measures were significantly correlated at approximately r = 0.7, and the correlation between time and accuracy was r = 0.09."
"There were two measures of time, the time
taken to provide the first correct answer to a question, and the total time spent answering
each question. There was a product-moment correlation of approximately r=0.7
between the two measures. The time taken on the first question was excluded from
the analysis, as were those from questions whose answers were not even partially
correct. The remaining times were transformed using logarithms, and Anovas were
performed. Both measures of time showed significant main effects of notation (for total
time F3,36=4"3, P--0.01, and for first time F3,36=6"4, P=0.001), and significant
interactions between question type and notation (F9,~o8 = 5, P &lt; 0.001 and Fg, los= 8.2,
P &lt; 0.0001, respectively).
Since these results are similar, we will concentrate on only one of the two measures,
the total time, since this is the more complete measure. The means for the total time
spent on the questions are shown for all notations and question types in Table 1, and
Fig. 4 illustrates these results for the Seq-Next and Circ-Pos questions."
"The two accuracy measures
were significantly correlated at approximately r = 0.7, and the correlation between time
and accuracy was r = 0.09. Every question was included in the accuracy analysis. The
percentage correct scores were transformed using an arcsin transformation, and Anovas
were performed on both sets of accuracy scores. These showed significant main effects
of question type (for number correct F3.~08 = 21.3, P &lt; 0.0001 and for percentage correct
F3.~os=5.5, P&lt;0.0001) and significant interactions between notation and question
type (Fg.108 = 13.1, P &lt; 0.0001 and Fg.to8 = 3.1, P = 0.0025, respectively)."</t>
  </si>
  <si>
    <t>In this study, they compared different measures of comprehension, however they mostly compared cloze vs. multiple choice. They correlated time to completion and error rate (accuracy) for the cloze tests and found that they correlate significantly (0.45) for program dependant cloze tasks and insignificantly with program-independent cloze tasks (0.33). This means that for cloze tests where participants where required to understand the snippet, time and accuracy significantly correlated.
This leads to the final score of -4.
Relevant Quotes:
"Through human-subject experimentation,
evidence was gathered to support the practical advantages
of using the cloze procedure for measuring software comprehension.
Cloze tests were found to be easy to construct, administer, and score
and capable of discriminating between programs of varying comprehensibility.
However, discrepancies between multiple-choice comprehension
quiz results and some cloze test results for the same software
suggested that certain forms of software cloze tests may not be valid."
"The correlation between time to completion and the program-dependent error rate for each subject was 0.45 (p &lt; 0.05) while the correlation between time to completion and the program-independent error rate was 0.33, which was not significant. This suggests that time to completion, like error rate, may be used as an indicator that program-dependent cloze items are more difficult than program-independent items."
"Program-dependent cloze items require at least some under- standing of the purpose, functionality, algorithm, etc., of the program to be successfully completed. Program-independent items may be com- . pieted using only syntactic knowledge and general reasoning skills."
"Experiment 5 was the only cloze experiment with significant effects that used time to completion as a dependent variable. The correlation between time to completion and the program-dependent error rate for each subject was 0.45 (p &lt; 0.05) while the correlation between time to completion and the program-independent error rate was 0.33, which was not significant. This suggests that time to completion, like error rate, may be used as an indicator that program-dependent cloze items are more difficult than program-independent items."</t>
  </si>
  <si>
    <t>The study compares the length of identifiers with recall performance. In their "further analysis" they compare time and correctness (accuracy) they found no statistically significant effect. They find that time needed is not predictive for correctness. As the study is only about identifiers and single lines of code the final score is 3.
Relevant Quotes:
"(3) Is greater Time associated with increased Correctness?
The third question is motivated by the observation that verbal story tellers often do not exactly reproduce a story. This
is because it is sufficient to recall a general concept and then fill in words that were not recalled exactly. In light of this
observation, participants in this study who spent longer examining a name might develop a better understanding of the
name and thus be able to reconstruct it even if the exact missing part was not available in their short-term memory.
The data collected allows this effect to be tested. In particular, Correctness is not a simple boolean variable, but rather
was rated on a scale from 0 to 4. Informally, looking at the incorrect but close answers, it is possible that some were
reconstructions. To test for this possibility formally, a model predicting Correctness using Time as the sole explanatory
variable was constructed. In this model, Time is not statistically significant. To reinforce this result, the model was
reconstructed ignoring perfectly correct answers. In this case, Time might play a role for those participants who have to
perform reconstruction, but not those who could precisely recall the removed part. However, Time is not significant in this
model either. Finally, a complete backward elimination was performed including the other explanatory variables. Again
Time drops out of the model and is thus not statistically significant.
This result does not mean that a better understanding of when a programmer is reconstructing and when she is recalling
is uninteresting. Indeed it is quite plausible that more experienced programmers rely heavily on reconstruction. To correctly
test for this effect would require a study specifically designed to isolate the effects of recall and reconstruction. Such a study
is left to future work."</t>
  </si>
  <si>
    <t>In this paper, they measured cognitive load with an EEG during program comprehension. They compared the correlations of cognitive load with accuracy, reaction time and self-reported levels of confidence and difficulty (ratings). They found that there are discrepancies between ratings and the other performance measures. While they did not mention it explicitly, time and accuracy had a small correlation of -0.0559 which was not statistically significant. The only measures that were significantly correlated were cognitive load and reaction time. Depending on which measures are focused on, the rating would differ.  Due to the overall conclusion of the authors being "neither self-reported data nor brainwave activity alone is a reliable indicator of programmers’ level of comprehension for all types of code snippets" and the insignificant correlation between time and accuracy, the final score is 5.
Relevant Quotes:
"(2) neither self-reported data nor brainwave activity alone is a reliable indicator of programmers’ level of comprehension for all types of code snippets,"
"(2) there was a discrepancy between participants’ performance measures and their self-reported answers about a question’s level of difficulty or their confidence in their responses,"
"(3) there was a clear correlation between participant reaction times and the cognitive load observed in the alpha band in the frontal region, which suggests that the alpha band in the frontal region could be useful for monitoring cognitive demand during program comprehension tasks."
"(RQ3) Do the levels of cognitive load correlate with performance-based measures, such as accuracy, reaction time and self-reported levels of confidence and difficulty?"
"Correlation among Performance Measures: To see
the relationships among these variables, we calculated
the correlation between accuracy, reaction time, and
perceived confidence and difficulty. The results are illustrated
in Table 4. We can draw the following conclusions:
(a) when participants gave a higher rating in
their confidence, the reaction time tended to be shorter
(r = −0.3426, p , .05), and the accuracy tended to be
higher (r = 0.2235, p , .05), and (b) when a question
was deemed more difficult, the participants spent
more time on it (r = 0.3137, p , .05), felt less confident
in their answers (r = −.7403, p , .05), and were
less likely to answer it correctly (r = −0.2338, p , .05)."
"Furthermore, the results from the accuracy measure were insufficient to affirm that participants comprehended clarified questions better than obfuscated ones."
"Key Takeaway: Among the four performance measures studied, three – reaction time, perceived confidence, and perceived difficulty – were not effective at indicating differences between clarified or obfuscated code snippets. One possible reason is that the participants lacked sufficient programming experience to make informed judgments about the complexity of the snippets they reviewed. While accuracy rates did vary as expected, the findings cannot confirm ifa correct answer was the result of a good guess, or if an incorrect response was simply a typographical error. Either way this judgement is based solely on participants’ answers, and therefore not objective. By analysing the physiological data gathered from participants, we seek a less subjective dataset that can link the influence of atoms to measurable differences in brainwaves."
"5.2.4. RQ3: Do EEG readings correlate with
participants’ reaction time, perception of code
difficulty and confidence in responses?
To answer this research question, we use the experiment
design summarised in Figure 11. This research question looks for the relationship
between performance measures and the physiological data. Because ERDdiff between the two question groups was not significant (RQ1) and there was no significant difference in reaction time, perceived confidence and difficulty levels, one might assume that solving the obfuscated snippets did not increase the cognitive load ofthe participants. Yet, the poor accuracy rate for obfuscated questions and ERDdiff in some atom types suggest that at least a few of these questions challenged the cognitive load of participants, even if they were unaware at the time that they were working harder.
As shown in Table 9, the correlation between the ERD values and performance measures was only significant with reaction time ( p , .05). Specifically, reaction time had a significant negative correlation (between
quency bands in overall, frontal and parietal regions. −0.7166 and −0.9378) with ERD values across both fre- bd ll fl d l This strong correlation suggests that the more time participants spend solving a question, the higher the cognitive load will be. We further broke down the reaction time by question types, i.e.obfuscated and clarified, as shown in Table 10. For obfuscated questions, ERD values were significantly correlated with reaction time across all frequency bands in all regions; for clarified questions, however, there was no significant correlation in either frequency band in the parietal region. The table also shows that the desynchronisation in the frontal region washighly correlatedwith reaction time. The lack ofsignificant correlation in the parietal region for clarified questions could be attributed to the fact that the relevant cognitive activities of simple logic and arithmetic may be localised in the frontal region (Dehaene and Cohen 1995; Burbaud et al. 1999). As these activities arenot present in the parietal region, it remains unaffected."
"KeyTakeaway: AsERDvalueswere significantly correlatedwith reaction time, our results partially reject our null hypothesis H0.Inevaluatingthese findings, however, it is important to remember that two of the performance values, perceived confidence and difficulty levels, are selfranked. Given that the participants in our study were students whose experience with C was somewhat limited, these results might suggest an inability to correctly judge complexity, or that participants had their own criteria for rating confidence and difficulty levels that differed from how much time they spent on a question.
"
"Do the levels of cognitive load correlate with performance-based measures, such as accuracy, reaction time and self-reported levels of confidence and difficulty?"</t>
  </si>
  <si>
    <t>They evaluated the dependent measures before conducting their main analysis. The analysis showed that time and "error measure" were not correlated. As it was only a preliminary analysis and not the main focus, the score is 4.
Relevant Quotes:
"The variable "program readability" was operationalized to three dependent variables:
(1) trace time (the time it took a S to trace a set of input through the program and work out what output would be produced);
(2) the number of errors in the output (to be called "number of errors");
(3) the magnitude of the error in the output variable "set average" (to be called "error in average").
"Consequently, the two
surrogate measures of error were used, assuming that each might capture a slightly different aspect of error. Table 1 shows that, while the variables are significantly correlated, the coefficients are only between 0.277 and 0.450, indicating that somewhat different aspects of error are being captured."
"The three dependent variables were first correlated to find the number of dimensions involved. Pearson r-coefficients were calculated for each learning trial. Partial-correlation analysis was carried out to remove the effects of the positive/negative, true/false and loop variables. Table 1 shows the results. These reveal that trace time is not related to the other two variables, and that the two error measures are significantly related. This indicates that two separate dimensions are being tapped---time and errors. Consequently, in the remaining data analysis these two dimensions were analysed separately."</t>
  </si>
  <si>
    <t>The paper reports on an experiments about bug localization with 25 participants and analysis of 21 code metrics. They found that between self-reported task difficulty (ratings), average normalized oxy measured in fMRI (cognitive load), and fixation duration (visual effort) none correlated and appeared to be measuring different aspects of task difficulty. Overall, the score is 5.
Relevant Quotes:
"Finally, we observe that self-reported task difficulty, cognitive load, and fixation duration do not correlate and appear to be measuring different aspects of task difficulty."
"RQ8: Are self-reported measures consistent with cognitive load and fixation duration data? Why?: Different approaches can be used to measure task difficulty. Self-reported measures are the easiest to collect during experiments but they might not be always accurate (Hochstein et al. 2005). Fixation duration has been shown to be positively correlated with cognitive effort (Rayner 1998). In this work, we measure Oxy as it has been previously shown that it is a function of task difficulty (Fishburn et al. 2014; Herff et al. 2014; Girouard et al. 2009). This research question investigates whether these three ways of measuring task difficulty are consistent. How?: We use answers from the post analysis survey to determine the difficulty rating of each task. We also calculate the average Oxy and fixation duration per participant task, and perform a pairwise test for correlation between the three metrics."
"To answer RQ8 we use Kendall’s Rank Correlation Coefficient to determine the relationship between self-reported task difficulty, cognitive load, and eye tracking data."
"We calculate Kendall’s Tau correlation coefficient between self-reported task difficulty, average normalized Oxy, and fixation duration to determine if the three metrics are consistent with each other."
"The correlation coefficients between self-reported task difficulty and cognitive load are weak across all treatments, ranging from 0.060 to -0.007. Similarly, for fixation duration and cognitive load correlation values range between 0.15 and -0.23. The correlation coefficients for self-reported task difficulty and fixation duration are relatively higher, with a moderate correlation for control and LA &amp; structural treatment but still with a weak correlation for LA and structural treatments."
"Overall, our data shows that there is very little correlation between these three metrics, which suggests that they are capturing different aspects of difficulty. For instance, fixation duration captures the visual effort of participants over different areas of the source code. Oxy captures the cognitive load experienced at different points in the source code. And selfreported task difficulty is an overall subjective assessment of how difficult the task was as perceived by participants."
"In fact, we find that in 7 out of 9 cases where we observe high Oxy but low self-reported difficulty, the bug localization tasks were successfully completed. Thus, while participants are to some extent positively affected by the satisfaction of successfully completing the task and rate it as relatively easy, Oxy values capture the cognitive load associated with the entire process of mentally executing the source code and searching for the bug. Moreover, we notice that when participants do not have an idea of what the bug could be, they consistently rate the task as difficult, yet their average Oxy ranges from 0.37 to 0.56 which is relatively low to medium cognitive load. If participants thought they knew what the bug was, they were more likely to rate the task as easier, even if it was incorrect. Participant’s cognitive load data is a measurement of how hard their brain is working to understand a piece of source code. To successfully complete a bug localization task, a participant must mentally execute the code in their mind and have a deep understanding of how the code works. If the participant cannot do this, their cognitive load will not increase, and thus it will not be captured by the fNIRS. Tasks that are not fully understood by participants may not increase their cognitive load, but they are inclined to rate them as more difficult because they did not have an idea where the bug could be. This could explain the discrepancy between the distribution of cognitive load data and the self-reported task difficulty."
"RQ8 Summary: Self-reported task difficulty, cognitive load, and fixation duration largely do not correlate and appear to be measuring different aspects of task difficulty. Fixation duration captures the visual effort of participants over different areas of the source code. Oxy captures the cognitive load experienced at different points in the source code. Self-reported task difficult appears to be influenced by participants’ confidence on their performance."
RQ8, "Self-reported task difficulty, cognitive load, and fixation duration largely do not correlate and appear to be measuring different aspects of task difficulty."</t>
  </si>
  <si>
    <t>The paper reports on a comprehension experiment with 220 pogrammers comparing code with the similar functionality but different structures. They measured the correlation between time and error rate (accuracy) variables. They found no strong correlation between the two, indicating that they may reflect different effects. They also describe patterns that support that conjecture. Overall, this leads to a score of 5.
Relevant Quotes:
"The analysis of the correlation (or lack thereof) between the time to a correct answer and the error rate for different snippets (Section 7.4);"
"The metrics used to investigate these questions are time and correctness that are measured in a controlled experiment, in which different code snippets with different constructs are presented to programmers. The experimental task is to identify the output printed by these snippets. A longer time or more errors are assumed to reflect difficulties in understanding the code, and hence serve to identify more complex (harder) code." 
"It should be noted, however, that it is not necessarily self-evident that time and correctness measure the same aspect of code complexity. Looking at them separately may therefore lead to interesting observations. This leads to another research question: 4. What if any is the correlation between the metrics of time to correct answer and error rate?"
"7.4 Correlation of Time and Error Rate
As noted in Section 6.2 our two main dependent variables are the time it took experimental subjects to arrive at a correct answer, and conversely the rate at which they made errors. It is a longstanding issue whether these two variables measure the same effect, and how their data can be combined (Rajlich and Cowan 1997). Our RQ 4 concerned the correlation between the two variables. A scatter plot with all 40 snippets is shown in Fig. 8.
A cursory observation indicates that there is no strong correlation, and indeed the Pearson correlation coefficient is 0.35. This indicates that the two variables may reflect different effects. And indeed, several interesting patterns seem to support this conjecture.
First, we note that if we focus on strictly equivalent snippets, namely all those that check for inclusion in exactly 3 ranges (snippets al, as, bl, bs, cl, cs, an, an1, an2, f*,and f[ ]), the correlation jumps to 0.61. We focus on the size 3 snippets because they have many more samples in comparison with the size 2 and 4 snippets.
Within this group, the two most extreme snippets are f* and f[ ]. But they are extreme in different ways: f* took the most time, while f[ ] led to the most errors but one. A possible interpretation is that subjects were cognizant of the effort involved in understanding the arithmetic operations on the loop index, and were therefore more careful. The array version appeared easier, so they were less careful and made more mistakes.
Finally, The special loop idiom snippets (sp0 through sp6) appear to form a separate cluster, with relatively low answer times but a wide range of error rates. This is the pattern that one may expect if many subjects based their answer on the expectation that the common loop idiom would be followed, and therefore failed to notice the deviation from the common idiom. In other words, the snippets that deviate from the expected idiom are misleading and cause misunderstandings, which are manifested in wrong answers — but they do not take more time. This is similar to the situation with misleading variable names that give rise to mistakes in understanding code (Avidan and Feitelson 2017).
"
"What if any is the correlation between the metrics of time to correct answer and error rate?" 
"A cursory observation indicates that there is no strong correlation, and indeed the Pearson correlation coefficient is 0.35. This indicates that the two variables may reflect different effects."</t>
  </si>
  <si>
    <t>They correlated perceived readability with code metrics, not other comprehension measures.
Therefore, the study was discarded.
Relevant Quotes:
"We deliberately did not only measure code comprehension through readability scores by the subjects. We wanted to get an understanding of what the subjects have understood from the code. Therefore, we also used open questions where subjects had to summarize their code understanding as well as cloze questions where students had to recall the code to fill in gaps (see Section 4.2.2 and Section 4.3.)."
"I.e. perceived readability does not correlate with traditional measures of text readability or comprehension. Studies on software readability might therefore be improved by using measures in addition to perceived readability (see also the discussion on bias in Section 8.1)."</t>
  </si>
  <si>
    <t>The study focused on novices judging code snippets and identifying which ones were written by experts. Their analysis however, does not explicitly correlate the two, they rather operationalize ratings as "preference for expert vs. novice code". They conclude that whether novices prefer expert code or novice code does not mean they have an easier time comprehending that type of code.
As they compared two measures that were intended to measure different constructs the study is discarded.
Relevant Quotes:
"RQ3. Do novice programmers’ stated preferences for readability
match their actual code comprehension?"
"There was also no evidence that students were
more accurate on the type of code snippet for each topic
that they had selected as most readable (logistic regression
on comprehension scores, with random effects for question
and student; fixed effect of matching one’s choice of most
readable: t(7299) = 0.212, p = .83)."
"This
suggests that even when students perceive expert code as less
readable, they may still be inclined to learn it because they
believe it is preferable to others. Further, the lack of support
for the Comprehension hypothesis (H3) and the high scores
for comprehension of expert code (over 80% for five of the
seven topics) indicates that there is no reason to assume that
students will have difficulty comprehending expert code just
because they think it is less readable."
"These findings challenge the assumption, implicit in prior
work (e.g., [25], [26]), that code preferences are tightly
coupled to comprehension."</t>
  </si>
  <si>
    <t>The paper compares different comprehension tasks. They evaluate their validity by creating code snippets of increasing difficulty and comparing the measures taken across the snippets. They conclude that mental simulation is the most reliable measure. They suggest using subjective measures in combination with another measure. 
Discussion of Divergent Reviewer Scores:
Both reviewers agreed to discard the study as they were unable to verify whether it was published in a peer-reviewed journal, conference or workshop.
Relevant Quotes:
"This paper describes an experiment to evaluate measures
of program comprehension. The wide variety of
approaches to measuring comprehension means that it is
difficult to compare measures and have confidence in the
reliability and accuracy of measures. Following a review
of comprehension measures employed in a number of
empirical studies, four essential measures - maintenance,
mental simulation, static and subjective (self-ranking) -
are identified. These measures are then evaluated using a
group of 157 novice programmers. The results indicate
that the measures based on mental simulation are the most
reliable, followed by maintenance based tasks. Static tasks
appear to be notoriously unreliable, and subjective
measures are cheap and worth using (along with another
measure). Advice is also given on the creation of
questions to measure comprehension."</t>
  </si>
  <si>
    <t>The paper reports on a comparison between cloze and comprehension questions. They found that both show approximately similar results. This represents a comparison between comprehension tasks and not types of comprehension measures which is why the paper was discarded.
Relevant Quotes:
"There have been numerous investigations of the influence of various aspects of a program and the programming process on program comprehension. However, the many different measures of understanding used in these studies make any comparison or analysis difficult. Some of the different measures include time to find a bug, a comprehension quiz, ability to reproduce a functionally equivalent program without notes, time to perform a modification and Halstead’s E. All of these have limitations such as inability to measure both low- and high-level understanding, difficulty of administering and objectively grading, or impractical for large or non-trivial programs. Of the measures, the comprehension quiz is probably the most commonly used and accepted measure of program understanding."
"This paper reports on a controlled experiment that compared the “cloze” procedure and comprehension quiz as measuring program understanding. In a cloze procedure, the subjects are presented a program listing with some of the program tokens (operands, operators, reserved words, single parenthesis or brackets, etc.) replaced with blanks and are required to fill in the blanks."
"Our experiment tested students in sophomore, junior and senior level computer science courses. These were assumed to correspond to three levels of programming experperience. Each subject was given one of two versions of a sorting program and either a cloze version of the program or a comprehension quiz over it. Results for the cloze procedure closely approximated those of the comprehension quizzes for both programs and each level of experience."</t>
  </si>
  <si>
    <t>In this paper, they evaluate the validity of recall tasks for program comprehension. Experiment 1 compared the performance in modification tasks with recall tasks. Experiment 2 compared recall to comprehension questions. In both experiments, recall tasks showed significant correlations with the other comprehension tasks.
Discussion of Divergent Reviewer Scores:
Ultimately, both reviewers agreed that the study represented a comparison between comprehension tasks instead of comprehension measures which is why the study was discarded.
Relevant Quotes:
"Ability to debug, modify, hand simulate execution or respond to questions about the program all have their weaknesses as comprehension metrics. This paper offers experimental evidence which supports the use of memorization/recall tasks as a further basis for judging program quality and programmer comprehension."
"The Pearson correlation matrix shown in Table 2, reveals the strong relationship between the recall scores and the modification scores. The three modification scores were summed and correlated with the lines attempted (r--- 0.48, p&lt;0.01) and the lines perfectly recalled (r ---- 0.56, p &lt;0.01). This finding supports our contention that recall is related to modifiability. The term grade correlates well with the combined modification score (r = 0.53, p&lt;0.01) indicating that the modification tasks were a good measure of subject programming ability."
"The Pearson correlation matrix in Table 4 shows a 0.54 correlation coefficient between the number of comprehension questions answered correctly and the perfect functionally correct recall score. The weaker correlations with lines attempted and lines perfectly recalled point up the sensitivity of the measurement schemes."
"The subjective measures showed, but not significantly, that the comprehension first group believed both tasks to be easier than the recall first group. The subjective measures showed little difference between the task scores."</t>
  </si>
  <si>
    <t>Score Reviewer A</t>
  </si>
  <si>
    <t>Score Reviewer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</si>
</sst>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0"/>
      <color rgb="FF000000"/>
      <name val="Arial"/>
      <scheme val="minor"/>
    </font>
    <font>
      <b/>
      <sz val="10"/>
      <color theme="1"/>
      <name val="Arial"/>
      <scheme val="minor"/>
    </font>
    <font>
      <b/>
      <sz val="10"/>
      <color theme="1"/>
      <name val="Arial"/>
    </font>
    <font>
      <sz val="10"/>
      <color theme="1"/>
      <name val="Arial"/>
    </font>
    <font>
      <u/>
      <sz val="10"/>
      <color rgb="FF1155CC"/>
      <name val="Arial"/>
    </font>
    <font>
      <sz val="10"/>
      <color theme="1"/>
      <name val="Arial"/>
      <scheme val="minor"/>
    </font>
    <font>
      <u/>
      <sz val="10"/>
      <color rgb="FF1155CC"/>
      <name val="Arial"/>
    </font>
    <font>
      <u/>
      <sz val="10"/>
      <color rgb="FF1155CC"/>
      <name val="Arial"/>
    </font>
    <font>
      <u/>
      <sz val="10"/>
      <color rgb="FF1155CC"/>
      <name val="Arial"/>
    </font>
    <font>
      <sz val="11"/>
      <color rgb="FF7E3794"/>
      <name val="Arial"/>
      <scheme val="minor"/>
    </font>
    <font>
      <u/>
      <sz val="10"/>
      <color rgb="FF0000FF"/>
      <name val="Arial"/>
    </font>
    <font>
      <u/>
      <sz val="10"/>
      <color rgb="FF1155CC"/>
      <name val="Arial"/>
    </font>
    <font>
      <u/>
      <sz val="10"/>
      <color rgb="FF1155CC"/>
      <name val="Arial"/>
      <scheme val="minor"/>
    </font>
    <font>
      <u/>
      <sz val="10"/>
      <color rgb="FF1155CC"/>
      <name val="Arial"/>
    </font>
    <font>
      <u/>
      <sz val="10"/>
      <color rgb="FF1155CC"/>
      <name val="Arial"/>
    </font>
    <font>
      <u/>
      <sz val="10"/>
      <color rgb="FF1155CC"/>
      <name val="Arial"/>
    </font>
    <font>
      <sz val="10"/>
      <color rgb="FF000000"/>
      <name val="&quot;Arial&quot;"/>
    </font>
    <font>
      <sz val="14"/>
      <color theme="1"/>
      <name val="Arial"/>
      <scheme val="minor"/>
    </font>
    <font>
      <sz val="10"/>
      <color theme="1"/>
      <name val="Arial"/>
      <family val="2"/>
    </font>
    <font>
      <b/>
      <sz val="10"/>
      <color theme="1"/>
      <name val="Arial"/>
      <family val="2"/>
    </font>
    <font>
      <sz val="10"/>
      <color theme="1"/>
      <name val="Arial"/>
      <family val="2"/>
      <scheme val="minor"/>
    </font>
    <font>
      <b/>
      <sz val="10"/>
      <color theme="1"/>
      <name val="Arial"/>
      <family val="2"/>
      <scheme val="minor"/>
    </font>
  </fonts>
  <fills count="5">
    <fill>
      <patternFill patternType="none"/>
    </fill>
    <fill>
      <patternFill patternType="gray125"/>
    </fill>
    <fill>
      <patternFill patternType="solid">
        <fgColor rgb="FFC9DAF8"/>
        <bgColor rgb="FFC9DAF8"/>
      </patternFill>
    </fill>
    <fill>
      <patternFill patternType="solid">
        <fgColor rgb="FFFFFFFF"/>
        <bgColor rgb="FFFFFFFF"/>
      </patternFill>
    </fill>
    <fill>
      <patternFill patternType="solid">
        <fgColor rgb="FFEFEFEF"/>
        <bgColor rgb="FFEFEFEF"/>
      </patternFill>
    </fill>
  </fills>
  <borders count="2">
    <border>
      <left/>
      <right/>
      <top/>
      <bottom/>
      <diagonal/>
    </border>
    <border>
      <left style="double">
        <color rgb="FF000000"/>
      </left>
      <right/>
      <top/>
      <bottom/>
      <diagonal/>
    </border>
  </borders>
  <cellStyleXfs count="1">
    <xf numFmtId="0" fontId="0" fillId="0" borderId="0"/>
  </cellStyleXfs>
  <cellXfs count="69">
    <xf numFmtId="0" fontId="0" fillId="0" borderId="0" xfId="0" applyFont="1" applyAlignment="1"/>
    <xf numFmtId="0" fontId="1" fillId="2" borderId="0" xfId="0" applyFont="1" applyFill="1" applyAlignment="1"/>
    <xf numFmtId="0" fontId="2" fillId="2" borderId="0" xfId="0" applyFont="1" applyFill="1" applyAlignment="1">
      <alignment wrapText="1"/>
    </xf>
    <xf numFmtId="0" fontId="3" fillId="0" borderId="0" xfId="0" applyFont="1" applyAlignment="1"/>
    <xf numFmtId="0" fontId="4" fillId="0" borderId="0" xfId="0" applyFont="1" applyAlignment="1"/>
    <xf numFmtId="0" fontId="3" fillId="3" borderId="0" xfId="0" applyFont="1" applyFill="1" applyAlignment="1">
      <alignment vertical="top" wrapText="1"/>
    </xf>
    <xf numFmtId="0" fontId="3" fillId="0" borderId="0" xfId="0" applyFont="1" applyAlignment="1"/>
    <xf numFmtId="0" fontId="3" fillId="0" borderId="0" xfId="0" applyFont="1" applyAlignment="1">
      <alignment wrapText="1"/>
    </xf>
    <xf numFmtId="0" fontId="5" fillId="0" borderId="0" xfId="0" applyFont="1" applyAlignment="1"/>
    <xf numFmtId="0" fontId="3" fillId="0" borderId="0" xfId="0" applyFont="1" applyAlignment="1">
      <alignment vertical="top" wrapText="1"/>
    </xf>
    <xf numFmtId="0" fontId="6" fillId="0" borderId="0" xfId="0" applyFont="1" applyAlignment="1">
      <alignment vertical="top" wrapText="1"/>
    </xf>
    <xf numFmtId="0" fontId="3" fillId="0" borderId="0" xfId="0" applyFont="1" applyAlignment="1">
      <alignment vertical="top" wrapText="1"/>
    </xf>
    <xf numFmtId="0" fontId="3" fillId="0" borderId="0" xfId="0" applyFont="1" applyAlignment="1">
      <alignment horizontal="right"/>
    </xf>
    <xf numFmtId="0" fontId="7" fillId="0" borderId="0" xfId="0" applyFont="1" applyAlignment="1">
      <alignment vertical="top" wrapText="1"/>
    </xf>
    <xf numFmtId="0" fontId="5" fillId="0" borderId="0" xfId="0" applyFont="1"/>
    <xf numFmtId="0" fontId="3" fillId="0" borderId="0" xfId="0" applyFont="1" applyAlignment="1">
      <alignment vertical="top" wrapText="1"/>
    </xf>
    <xf numFmtId="0" fontId="5" fillId="0" borderId="0" xfId="0" applyFont="1" applyAlignment="1"/>
    <xf numFmtId="0" fontId="8" fillId="3" borderId="0" xfId="0" applyFont="1" applyFill="1" applyAlignment="1">
      <alignment vertical="top" wrapText="1"/>
    </xf>
    <xf numFmtId="0" fontId="9" fillId="0" borderId="0" xfId="0" applyFont="1" applyAlignment="1"/>
    <xf numFmtId="0" fontId="3" fillId="0" borderId="0" xfId="0" applyFont="1" applyAlignment="1">
      <alignment vertical="top" wrapText="1"/>
    </xf>
    <xf numFmtId="0" fontId="10" fillId="0" borderId="0" xfId="0" applyFont="1" applyAlignment="1"/>
    <xf numFmtId="0" fontId="11" fillId="3" borderId="0" xfId="0" applyFont="1" applyFill="1" applyAlignment="1">
      <alignment vertical="top" wrapText="1"/>
    </xf>
    <xf numFmtId="0" fontId="5" fillId="0" borderId="0" xfId="0" applyFont="1" applyAlignment="1"/>
    <xf numFmtId="0" fontId="5" fillId="0" borderId="0" xfId="0" applyFont="1" applyAlignment="1">
      <alignment horizontal="center"/>
    </xf>
    <xf numFmtId="0" fontId="12" fillId="0" borderId="0" xfId="0" applyFont="1" applyAlignment="1"/>
    <xf numFmtId="0" fontId="3" fillId="0" borderId="0" xfId="0" applyFont="1" applyAlignment="1">
      <alignment vertical="top" wrapText="1"/>
    </xf>
    <xf numFmtId="0" fontId="3" fillId="0" borderId="0" xfId="0" applyFont="1" applyAlignment="1">
      <alignment horizontal="right" vertical="top" wrapText="1"/>
    </xf>
    <xf numFmtId="0" fontId="3" fillId="0" borderId="0" xfId="0" applyFont="1" applyAlignment="1">
      <alignment horizontal="right" vertical="top" wrapText="1"/>
    </xf>
    <xf numFmtId="0" fontId="3" fillId="0" borderId="0" xfId="0" applyFont="1" applyAlignment="1">
      <alignment horizontal="right" wrapText="1"/>
    </xf>
    <xf numFmtId="0" fontId="13" fillId="0" borderId="0" xfId="0" applyFont="1" applyAlignment="1">
      <alignment vertical="top" wrapText="1"/>
    </xf>
    <xf numFmtId="0" fontId="3" fillId="0" borderId="0" xfId="0" applyFont="1" applyAlignment="1">
      <alignment horizontal="right" vertical="top" wrapText="1"/>
    </xf>
    <xf numFmtId="0" fontId="3" fillId="0" borderId="0" xfId="0" applyFont="1" applyAlignment="1">
      <alignment horizontal="right"/>
    </xf>
    <xf numFmtId="0" fontId="5" fillId="0" borderId="0" xfId="0" applyFont="1" applyAlignment="1">
      <alignment horizontal="right"/>
    </xf>
    <xf numFmtId="0" fontId="14" fillId="3" borderId="0" xfId="0" applyFont="1" applyFill="1" applyAlignment="1">
      <alignment vertical="top" wrapText="1"/>
    </xf>
    <xf numFmtId="0" fontId="15" fillId="0" borderId="0" xfId="0" applyFont="1" applyAlignment="1"/>
    <xf numFmtId="0" fontId="16" fillId="0" borderId="0" xfId="0" applyFont="1" applyAlignment="1"/>
    <xf numFmtId="0" fontId="5" fillId="0" borderId="0" xfId="0" applyFont="1" applyAlignment="1">
      <alignment vertical="center"/>
    </xf>
    <xf numFmtId="0" fontId="5" fillId="4" borderId="0" xfId="0" applyFont="1" applyFill="1" applyAlignment="1">
      <alignment horizontal="right" vertical="center"/>
    </xf>
    <xf numFmtId="0" fontId="5" fillId="4" borderId="0" xfId="0" applyFont="1" applyFill="1" applyAlignment="1">
      <alignment vertical="center"/>
    </xf>
    <xf numFmtId="0" fontId="5" fillId="4" borderId="0" xfId="0" applyFont="1" applyFill="1" applyAlignment="1"/>
    <xf numFmtId="0" fontId="5" fillId="4" borderId="1" xfId="0" applyFont="1" applyFill="1" applyBorder="1" applyAlignment="1">
      <alignment horizontal="right" vertical="center"/>
    </xf>
    <xf numFmtId="0" fontId="5" fillId="0" borderId="0" xfId="0" applyFont="1" applyAlignment="1">
      <alignment vertical="center"/>
    </xf>
    <xf numFmtId="0" fontId="5" fillId="0" borderId="0" xfId="0" applyFont="1" applyAlignment="1">
      <alignment wrapText="1"/>
    </xf>
    <xf numFmtId="0" fontId="5" fillId="0" borderId="1" xfId="0" applyFont="1" applyBorder="1" applyAlignment="1">
      <alignment vertical="center"/>
    </xf>
    <xf numFmtId="0" fontId="5" fillId="0" borderId="0" xfId="0" applyFont="1" applyAlignment="1">
      <alignment wrapText="1"/>
    </xf>
    <xf numFmtId="0" fontId="5" fillId="0" borderId="1" xfId="0" applyFont="1" applyBorder="1"/>
    <xf numFmtId="0" fontId="5" fillId="0" borderId="1" xfId="0" applyFont="1" applyBorder="1" applyAlignment="1"/>
    <xf numFmtId="0" fontId="0" fillId="0" borderId="0" xfId="0" applyFont="1" applyAlignment="1"/>
    <xf numFmtId="0" fontId="5" fillId="0" borderId="0" xfId="0" applyFont="1" applyAlignment="1"/>
    <xf numFmtId="0" fontId="0" fillId="0" borderId="0" xfId="0" applyFont="1" applyAlignment="1"/>
    <xf numFmtId="0" fontId="5" fillId="4" borderId="1" xfId="0" applyFont="1" applyFill="1" applyBorder="1" applyAlignment="1"/>
    <xf numFmtId="0" fontId="17" fillId="0" borderId="0" xfId="0" applyFont="1" applyAlignment="1">
      <alignment vertical="center"/>
    </xf>
    <xf numFmtId="0" fontId="17" fillId="0" borderId="1" xfId="0" applyFont="1" applyBorder="1" applyAlignment="1">
      <alignment vertical="center"/>
    </xf>
    <xf numFmtId="0" fontId="5" fillId="0" borderId="0" xfId="0" applyFont="1" applyAlignment="1">
      <alignment horizontal="left" vertical="center" wrapText="1"/>
    </xf>
    <xf numFmtId="0" fontId="5" fillId="4" borderId="0" xfId="0" applyFont="1" applyFill="1" applyAlignment="1"/>
    <xf numFmtId="0" fontId="5" fillId="0" borderId="0" xfId="0" applyFont="1" applyAlignment="1">
      <alignment vertical="center" wrapText="1"/>
    </xf>
    <xf numFmtId="0" fontId="5" fillId="0" borderId="1" xfId="0" applyFont="1" applyBorder="1" applyAlignment="1">
      <alignment vertical="center" wrapText="1"/>
    </xf>
    <xf numFmtId="0" fontId="5" fillId="0" borderId="1" xfId="0" applyFont="1" applyBorder="1" applyAlignment="1"/>
    <xf numFmtId="0" fontId="5" fillId="0" borderId="0" xfId="0" applyFont="1" applyAlignment="1">
      <alignment wrapText="1"/>
    </xf>
    <xf numFmtId="0" fontId="5" fillId="0" borderId="1" xfId="0" applyFont="1" applyBorder="1" applyAlignment="1">
      <alignment wrapText="1"/>
    </xf>
    <xf numFmtId="0" fontId="18" fillId="0" borderId="0" xfId="0" applyFont="1" applyAlignment="1">
      <alignment wrapText="1"/>
    </xf>
    <xf numFmtId="0" fontId="18" fillId="0" borderId="0" xfId="0" applyFont="1" applyAlignment="1"/>
    <xf numFmtId="0" fontId="19" fillId="2" borderId="0" xfId="0" applyFont="1" applyFill="1" applyAlignment="1"/>
    <xf numFmtId="0" fontId="20" fillId="0" borderId="0" xfId="0" applyFont="1" applyAlignment="1">
      <alignment wrapText="1"/>
    </xf>
    <xf numFmtId="0" fontId="18" fillId="0" borderId="0" xfId="0" applyFont="1" applyAlignment="1">
      <alignment vertical="top" wrapText="1"/>
    </xf>
    <xf numFmtId="0" fontId="19" fillId="2" borderId="0" xfId="0" applyFont="1" applyFill="1" applyAlignment="1">
      <alignment wrapText="1"/>
    </xf>
    <xf numFmtId="0" fontId="20" fillId="0" borderId="0" xfId="0" applyFont="1" applyAlignment="1"/>
    <xf numFmtId="0" fontId="18" fillId="0" borderId="0" xfId="0" applyFont="1" applyAlignment="1">
      <alignment horizontal="right"/>
    </xf>
    <xf numFmtId="0" fontId="21" fillId="2" borderId="0" xfId="0" applyFont="1" applyFill="1" applyAlignmen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c:style val="2"/>
  <c:chart>
    <c:title>
      <c:tx>
        <c:rich>
          <a:bodyPr/>
          <a:lstStyle/>
          <a:p>
            <a:pPr lvl="0">
              <a:defRPr b="0">
                <a:solidFill>
                  <a:schemeClr val="dk1"/>
                </a:solidFill>
                <a:latin typeface="+mn-lt"/>
              </a:defRPr>
            </a:pPr>
            <a:r>
              <a:rPr lang="de-DE" b="0">
                <a:solidFill>
                  <a:schemeClr val="dk1"/>
                </a:solidFill>
                <a:latin typeface="+mn-lt"/>
              </a:rPr>
              <a:t>Evidence Profile</a:t>
            </a:r>
          </a:p>
        </c:rich>
      </c:tx>
      <c:overlay val="0"/>
    </c:title>
    <c:autoTitleDeleted val="0"/>
    <c:plotArea>
      <c:layout>
        <c:manualLayout>
          <c:xMode val="edge"/>
          <c:yMode val="edge"/>
          <c:x val="0.10416666666666667"/>
          <c:y val="0.22428884026258206"/>
          <c:w val="0.84583333333333344"/>
          <c:h val="0.62603938730853381"/>
        </c:manualLayout>
      </c:layout>
      <c:areaChart>
        <c:grouping val="standard"/>
        <c:varyColors val="1"/>
        <c:ser>
          <c:idx val="0"/>
          <c:order val="0"/>
          <c:tx>
            <c:strRef>
              <c:f>'1 Programming Experience'!$J$12</c:f>
              <c:strCache>
                <c:ptCount val="1"/>
                <c:pt idx="0">
                  <c:v>Positive Count</c:v>
                </c:pt>
              </c:strCache>
            </c:strRef>
          </c:tx>
          <c:spPr>
            <a:solidFill>
              <a:srgbClr val="005FE4">
                <a:alpha val="30000"/>
              </a:srgbClr>
            </a:solidFill>
            <a:ln cmpd="sng">
              <a:solidFill>
                <a:srgbClr val="005FE4"/>
              </a:solidFill>
            </a:ln>
          </c:spP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 Programming Experience'!$I$13:$I$22</c:f>
              <c:numCache>
                <c:formatCode>General</c:formatCode>
                <c:ptCount val="10"/>
                <c:pt idx="0">
                  <c:v>5</c:v>
                </c:pt>
                <c:pt idx="1">
                  <c:v>4</c:v>
                </c:pt>
                <c:pt idx="2">
                  <c:v>3</c:v>
                </c:pt>
                <c:pt idx="3">
                  <c:v>2</c:v>
                </c:pt>
                <c:pt idx="4">
                  <c:v>1</c:v>
                </c:pt>
                <c:pt idx="5">
                  <c:v>-1</c:v>
                </c:pt>
                <c:pt idx="6">
                  <c:v>-2</c:v>
                </c:pt>
                <c:pt idx="7">
                  <c:v>-3</c:v>
                </c:pt>
                <c:pt idx="8">
                  <c:v>-4</c:v>
                </c:pt>
                <c:pt idx="9">
                  <c:v>-5</c:v>
                </c:pt>
              </c:numCache>
            </c:numRef>
          </c:cat>
          <c:val>
            <c:numRef>
              <c:f>'1 Programming Experience'!$J$13:$J$22</c:f>
              <c:numCache>
                <c:formatCode>General</c:formatCode>
                <c:ptCount val="10"/>
                <c:pt idx="0">
                  <c:v>11</c:v>
                </c:pt>
                <c:pt idx="1">
                  <c:v>18</c:v>
                </c:pt>
                <c:pt idx="2">
                  <c:v>8</c:v>
                </c:pt>
                <c:pt idx="3">
                  <c:v>0</c:v>
                </c:pt>
                <c:pt idx="4">
                  <c:v>0</c:v>
                </c:pt>
              </c:numCache>
            </c:numRef>
          </c:val>
          <c:extLst>
            <c:ext xmlns:c16="http://schemas.microsoft.com/office/drawing/2014/chart" uri="{C3380CC4-5D6E-409C-BE32-E72D297353CC}">
              <c16:uniqueId val="{00000000-825E-4C0C-B188-0F7AF28EB9FB}"/>
            </c:ext>
          </c:extLst>
        </c:ser>
        <c:ser>
          <c:idx val="1"/>
          <c:order val="1"/>
          <c:tx>
            <c:strRef>
              <c:f>'1 Programming Experience'!$K$12</c:f>
              <c:strCache>
                <c:ptCount val="1"/>
                <c:pt idx="0">
                  <c:v>Negative Count</c:v>
                </c:pt>
              </c:strCache>
            </c:strRef>
          </c:tx>
          <c:spPr>
            <a:solidFill>
              <a:srgbClr val="FF355E">
                <a:alpha val="30000"/>
              </a:srgbClr>
            </a:solidFill>
            <a:ln cmpd="sng">
              <a:solidFill>
                <a:srgbClr val="FF355E"/>
              </a:solidFill>
            </a:ln>
          </c:spP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 Programming Experience'!$I$13:$I$22</c:f>
              <c:numCache>
                <c:formatCode>General</c:formatCode>
                <c:ptCount val="10"/>
                <c:pt idx="0">
                  <c:v>5</c:v>
                </c:pt>
                <c:pt idx="1">
                  <c:v>4</c:v>
                </c:pt>
                <c:pt idx="2">
                  <c:v>3</c:v>
                </c:pt>
                <c:pt idx="3">
                  <c:v>2</c:v>
                </c:pt>
                <c:pt idx="4">
                  <c:v>1</c:v>
                </c:pt>
                <c:pt idx="5">
                  <c:v>-1</c:v>
                </c:pt>
                <c:pt idx="6">
                  <c:v>-2</c:v>
                </c:pt>
                <c:pt idx="7">
                  <c:v>-3</c:v>
                </c:pt>
                <c:pt idx="8">
                  <c:v>-4</c:v>
                </c:pt>
                <c:pt idx="9">
                  <c:v>-5</c:v>
                </c:pt>
              </c:numCache>
            </c:numRef>
          </c:cat>
          <c:val>
            <c:numRef>
              <c:f>'1 Programming Experience'!$K$13:$K$22</c:f>
              <c:numCache>
                <c:formatCode>General</c:formatCode>
                <c:ptCount val="10"/>
                <c:pt idx="5">
                  <c:v>0</c:v>
                </c:pt>
                <c:pt idx="6">
                  <c:v>0</c:v>
                </c:pt>
                <c:pt idx="7">
                  <c:v>5</c:v>
                </c:pt>
                <c:pt idx="8">
                  <c:v>7</c:v>
                </c:pt>
                <c:pt idx="9">
                  <c:v>0</c:v>
                </c:pt>
              </c:numCache>
            </c:numRef>
          </c:val>
          <c:extLst>
            <c:ext xmlns:c16="http://schemas.microsoft.com/office/drawing/2014/chart" uri="{C3380CC4-5D6E-409C-BE32-E72D297353CC}">
              <c16:uniqueId val="{00000001-825E-4C0C-B188-0F7AF28EB9FB}"/>
            </c:ext>
          </c:extLst>
        </c:ser>
        <c:dLbls>
          <c:showLegendKey val="0"/>
          <c:showVal val="0"/>
          <c:showCatName val="0"/>
          <c:showSerName val="0"/>
          <c:showPercent val="0"/>
          <c:showBubbleSize val="0"/>
        </c:dLbls>
        <c:axId val="543565243"/>
        <c:axId val="713011642"/>
      </c:areaChart>
      <c:catAx>
        <c:axId val="543565243"/>
        <c:scaling>
          <c:orientation val="minMax"/>
        </c:scaling>
        <c:delete val="0"/>
        <c:axPos val="b"/>
        <c:title>
          <c:tx>
            <c:rich>
              <a:bodyPr/>
              <a:lstStyle/>
              <a:p>
                <a:pPr lvl="0">
                  <a:defRPr b="0">
                    <a:solidFill>
                      <a:srgbClr val="000000"/>
                    </a:solidFill>
                    <a:latin typeface="+mn-lt"/>
                  </a:defRPr>
                </a:pPr>
                <a:r>
                  <a:rPr lang="de-DE" b="0">
                    <a:solidFill>
                      <a:srgbClr val="000000"/>
                    </a:solidFill>
                    <a:latin typeface="+mn-lt"/>
                  </a:rPr>
                  <a:t>Scores</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713011642"/>
        <c:crosses val="autoZero"/>
        <c:auto val="1"/>
        <c:lblAlgn val="ctr"/>
        <c:lblOffset val="100"/>
        <c:noMultiLvlLbl val="1"/>
      </c:catAx>
      <c:valAx>
        <c:axId val="713011642"/>
        <c:scaling>
          <c:orientation val="minMax"/>
          <c:max val="20"/>
        </c:scaling>
        <c:delete val="0"/>
        <c:axPos val="l"/>
        <c:majorGridlines>
          <c:spPr>
            <a:ln>
              <a:solidFill>
                <a:srgbClr val="B7B7B7"/>
              </a:solidFill>
            </a:ln>
          </c:spPr>
        </c:majorGridlines>
        <c:title>
          <c:tx>
            <c:rich>
              <a:bodyPr/>
              <a:lstStyle/>
              <a:p>
                <a:pPr lvl="0">
                  <a:defRPr b="0">
                    <a:solidFill>
                      <a:srgbClr val="000000"/>
                    </a:solidFill>
                    <a:latin typeface="+mn-lt"/>
                  </a:defRPr>
                </a:pPr>
                <a:endParaRPr lang="de-DE"/>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US"/>
          </a:p>
        </c:txPr>
        <c:crossAx val="543565243"/>
        <c:crosses val="autoZero"/>
        <c:crossBetween val="midCat"/>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c:style val="2"/>
  <c:chart>
    <c:title>
      <c:tx>
        <c:rich>
          <a:bodyPr/>
          <a:lstStyle/>
          <a:p>
            <a:pPr lvl="0">
              <a:defRPr b="0">
                <a:solidFill>
                  <a:schemeClr val="dk1"/>
                </a:solidFill>
                <a:latin typeface="+mn-lt"/>
              </a:defRPr>
            </a:pPr>
            <a:r>
              <a:rPr lang="de-DE" b="0">
                <a:solidFill>
                  <a:schemeClr val="dk1"/>
                </a:solidFill>
                <a:latin typeface="+mn-lt"/>
              </a:rPr>
              <a:t>Evidence Profile</a:t>
            </a:r>
          </a:p>
        </c:rich>
      </c:tx>
      <c:overlay val="0"/>
    </c:title>
    <c:autoTitleDeleted val="0"/>
    <c:plotArea>
      <c:layout>
        <c:manualLayout>
          <c:xMode val="edge"/>
          <c:yMode val="edge"/>
          <c:x val="0.10416666666666667"/>
          <c:y val="0.22500000000000001"/>
          <c:w val="0.84583333333333344"/>
          <c:h val="0.62532822757111595"/>
        </c:manualLayout>
      </c:layout>
      <c:areaChart>
        <c:grouping val="standard"/>
        <c:varyColors val="1"/>
        <c:ser>
          <c:idx val="0"/>
          <c:order val="0"/>
          <c:tx>
            <c:strRef>
              <c:f>'2 Program Length'!$J$12</c:f>
              <c:strCache>
                <c:ptCount val="1"/>
                <c:pt idx="0">
                  <c:v>Positive Count</c:v>
                </c:pt>
              </c:strCache>
            </c:strRef>
          </c:tx>
          <c:spPr>
            <a:solidFill>
              <a:srgbClr val="005FE4">
                <a:alpha val="30000"/>
              </a:srgbClr>
            </a:solidFill>
            <a:ln cmpd="sng">
              <a:solidFill>
                <a:srgbClr val="005FE4"/>
              </a:solidFill>
            </a:ln>
          </c:spP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 Program Length'!$I$13:$I$22</c:f>
              <c:numCache>
                <c:formatCode>General</c:formatCode>
                <c:ptCount val="10"/>
                <c:pt idx="0">
                  <c:v>5</c:v>
                </c:pt>
                <c:pt idx="1">
                  <c:v>4</c:v>
                </c:pt>
                <c:pt idx="2">
                  <c:v>3</c:v>
                </c:pt>
                <c:pt idx="3">
                  <c:v>2</c:v>
                </c:pt>
                <c:pt idx="4">
                  <c:v>1</c:v>
                </c:pt>
                <c:pt idx="5">
                  <c:v>-1</c:v>
                </c:pt>
                <c:pt idx="6">
                  <c:v>-2</c:v>
                </c:pt>
                <c:pt idx="7">
                  <c:v>-3</c:v>
                </c:pt>
                <c:pt idx="8">
                  <c:v>-4</c:v>
                </c:pt>
                <c:pt idx="9">
                  <c:v>-5</c:v>
                </c:pt>
              </c:numCache>
            </c:numRef>
          </c:cat>
          <c:val>
            <c:numRef>
              <c:f>'2 Program Length'!$J$13:$J$22</c:f>
              <c:numCache>
                <c:formatCode>General</c:formatCode>
                <c:ptCount val="10"/>
                <c:pt idx="0">
                  <c:v>2</c:v>
                </c:pt>
                <c:pt idx="1">
                  <c:v>2</c:v>
                </c:pt>
                <c:pt idx="2">
                  <c:v>2</c:v>
                </c:pt>
                <c:pt idx="3">
                  <c:v>0</c:v>
                </c:pt>
                <c:pt idx="4">
                  <c:v>0</c:v>
                </c:pt>
              </c:numCache>
            </c:numRef>
          </c:val>
          <c:extLst>
            <c:ext xmlns:c16="http://schemas.microsoft.com/office/drawing/2014/chart" uri="{C3380CC4-5D6E-409C-BE32-E72D297353CC}">
              <c16:uniqueId val="{00000000-F2D3-456A-BA6A-579C07A4D761}"/>
            </c:ext>
          </c:extLst>
        </c:ser>
        <c:ser>
          <c:idx val="1"/>
          <c:order val="1"/>
          <c:tx>
            <c:strRef>
              <c:f>'2 Program Length'!$K$12</c:f>
              <c:strCache>
                <c:ptCount val="1"/>
                <c:pt idx="0">
                  <c:v>Negative Count</c:v>
                </c:pt>
              </c:strCache>
            </c:strRef>
          </c:tx>
          <c:spPr>
            <a:solidFill>
              <a:srgbClr val="FF355E">
                <a:alpha val="30000"/>
              </a:srgbClr>
            </a:solidFill>
            <a:ln cmpd="sng">
              <a:solidFill>
                <a:srgbClr val="FF355E"/>
              </a:solidFill>
            </a:ln>
          </c:spP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 Program Length'!$I$13:$I$22</c:f>
              <c:numCache>
                <c:formatCode>General</c:formatCode>
                <c:ptCount val="10"/>
                <c:pt idx="0">
                  <c:v>5</c:v>
                </c:pt>
                <c:pt idx="1">
                  <c:v>4</c:v>
                </c:pt>
                <c:pt idx="2">
                  <c:v>3</c:v>
                </c:pt>
                <c:pt idx="3">
                  <c:v>2</c:v>
                </c:pt>
                <c:pt idx="4">
                  <c:v>1</c:v>
                </c:pt>
                <c:pt idx="5">
                  <c:v>-1</c:v>
                </c:pt>
                <c:pt idx="6">
                  <c:v>-2</c:v>
                </c:pt>
                <c:pt idx="7">
                  <c:v>-3</c:v>
                </c:pt>
                <c:pt idx="8">
                  <c:v>-4</c:v>
                </c:pt>
                <c:pt idx="9">
                  <c:v>-5</c:v>
                </c:pt>
              </c:numCache>
            </c:numRef>
          </c:cat>
          <c:val>
            <c:numRef>
              <c:f>'2 Program Length'!$K$13:$K$22</c:f>
              <c:numCache>
                <c:formatCode>General</c:formatCode>
                <c:ptCount val="10"/>
                <c:pt idx="5">
                  <c:v>0</c:v>
                </c:pt>
                <c:pt idx="6">
                  <c:v>0</c:v>
                </c:pt>
                <c:pt idx="7">
                  <c:v>4</c:v>
                </c:pt>
                <c:pt idx="8">
                  <c:v>3</c:v>
                </c:pt>
                <c:pt idx="9">
                  <c:v>0</c:v>
                </c:pt>
              </c:numCache>
            </c:numRef>
          </c:val>
          <c:extLst>
            <c:ext xmlns:c16="http://schemas.microsoft.com/office/drawing/2014/chart" uri="{C3380CC4-5D6E-409C-BE32-E72D297353CC}">
              <c16:uniqueId val="{00000001-F2D3-456A-BA6A-579C07A4D761}"/>
            </c:ext>
          </c:extLst>
        </c:ser>
        <c:dLbls>
          <c:showLegendKey val="0"/>
          <c:showVal val="0"/>
          <c:showCatName val="0"/>
          <c:showSerName val="0"/>
          <c:showPercent val="0"/>
          <c:showBubbleSize val="0"/>
        </c:dLbls>
        <c:axId val="2018075037"/>
        <c:axId val="1159527375"/>
      </c:areaChart>
      <c:catAx>
        <c:axId val="2018075037"/>
        <c:scaling>
          <c:orientation val="minMax"/>
        </c:scaling>
        <c:delete val="0"/>
        <c:axPos val="b"/>
        <c:title>
          <c:tx>
            <c:rich>
              <a:bodyPr/>
              <a:lstStyle/>
              <a:p>
                <a:pPr lvl="0">
                  <a:defRPr b="0">
                    <a:solidFill>
                      <a:srgbClr val="000000"/>
                    </a:solidFill>
                    <a:latin typeface="+mn-lt"/>
                  </a:defRPr>
                </a:pPr>
                <a:r>
                  <a:rPr lang="de-DE" b="0">
                    <a:solidFill>
                      <a:srgbClr val="000000"/>
                    </a:solidFill>
                    <a:latin typeface="+mn-lt"/>
                  </a:rPr>
                  <a:t>Scores</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159527375"/>
        <c:crosses val="autoZero"/>
        <c:auto val="1"/>
        <c:lblAlgn val="ctr"/>
        <c:lblOffset val="100"/>
        <c:noMultiLvlLbl val="1"/>
      </c:catAx>
      <c:valAx>
        <c:axId val="1159527375"/>
        <c:scaling>
          <c:orientation val="minMax"/>
          <c:max val="20"/>
        </c:scaling>
        <c:delete val="0"/>
        <c:axPos val="l"/>
        <c:majorGridlines>
          <c:spPr>
            <a:ln>
              <a:solidFill>
                <a:srgbClr val="B7B7B7"/>
              </a:solidFill>
            </a:ln>
          </c:spPr>
        </c:majorGridlines>
        <c:title>
          <c:tx>
            <c:rich>
              <a:bodyPr/>
              <a:lstStyle/>
              <a:p>
                <a:pPr lvl="0">
                  <a:defRPr b="0">
                    <a:solidFill>
                      <a:srgbClr val="000000"/>
                    </a:solidFill>
                    <a:latin typeface="+mn-lt"/>
                  </a:defRPr>
                </a:pPr>
                <a:endParaRPr lang="de-DE"/>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US"/>
          </a:p>
        </c:txPr>
        <c:crossAx val="2018075037"/>
        <c:crosses val="autoZero"/>
        <c:crossBetween val="midCat"/>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c:style val="2"/>
  <c:chart>
    <c:title>
      <c:tx>
        <c:rich>
          <a:bodyPr/>
          <a:lstStyle/>
          <a:p>
            <a:pPr lvl="0">
              <a:defRPr b="0">
                <a:solidFill>
                  <a:schemeClr val="dk1"/>
                </a:solidFill>
                <a:latin typeface="+mn-lt"/>
              </a:defRPr>
            </a:pPr>
            <a:r>
              <a:rPr lang="de-DE" b="0">
                <a:solidFill>
                  <a:schemeClr val="dk1"/>
                </a:solidFill>
                <a:latin typeface="+mn-lt"/>
              </a:rPr>
              <a:t>Evidence Profile</a:t>
            </a:r>
          </a:p>
        </c:rich>
      </c:tx>
      <c:overlay val="0"/>
    </c:title>
    <c:autoTitleDeleted val="0"/>
    <c:plotArea>
      <c:layout>
        <c:manualLayout>
          <c:xMode val="edge"/>
          <c:yMode val="edge"/>
          <c:x val="0.10416666666666667"/>
          <c:y val="0.22428884026258206"/>
          <c:w val="0.84583333333333344"/>
          <c:h val="0.62603938730853381"/>
        </c:manualLayout>
      </c:layout>
      <c:areaChart>
        <c:grouping val="standard"/>
        <c:varyColors val="1"/>
        <c:ser>
          <c:idx val="0"/>
          <c:order val="0"/>
          <c:tx>
            <c:strRef>
              <c:f>'3 Comprehension Measures'!$J$12</c:f>
              <c:strCache>
                <c:ptCount val="1"/>
                <c:pt idx="0">
                  <c:v>Positive Count</c:v>
                </c:pt>
              </c:strCache>
            </c:strRef>
          </c:tx>
          <c:spPr>
            <a:solidFill>
              <a:srgbClr val="005FE4">
                <a:alpha val="30000"/>
              </a:srgbClr>
            </a:solidFill>
            <a:ln cmpd="sng">
              <a:solidFill>
                <a:srgbClr val="005FE4"/>
              </a:solidFill>
            </a:ln>
          </c:spP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 Comprehension Measures'!$I$13:$I$22</c:f>
              <c:numCache>
                <c:formatCode>General</c:formatCode>
                <c:ptCount val="10"/>
                <c:pt idx="0">
                  <c:v>5</c:v>
                </c:pt>
                <c:pt idx="1">
                  <c:v>4</c:v>
                </c:pt>
                <c:pt idx="2">
                  <c:v>3</c:v>
                </c:pt>
                <c:pt idx="3">
                  <c:v>2</c:v>
                </c:pt>
                <c:pt idx="4">
                  <c:v>1</c:v>
                </c:pt>
                <c:pt idx="5">
                  <c:v>-1</c:v>
                </c:pt>
                <c:pt idx="6">
                  <c:v>-2</c:v>
                </c:pt>
                <c:pt idx="7">
                  <c:v>-3</c:v>
                </c:pt>
                <c:pt idx="8">
                  <c:v>-4</c:v>
                </c:pt>
                <c:pt idx="9">
                  <c:v>-5</c:v>
                </c:pt>
              </c:numCache>
            </c:numRef>
          </c:cat>
          <c:val>
            <c:numRef>
              <c:f>'3 Comprehension Measures'!$J$13:$J$22</c:f>
              <c:numCache>
                <c:formatCode>General</c:formatCode>
                <c:ptCount val="10"/>
                <c:pt idx="0">
                  <c:v>3</c:v>
                </c:pt>
                <c:pt idx="1">
                  <c:v>1</c:v>
                </c:pt>
                <c:pt idx="2">
                  <c:v>1</c:v>
                </c:pt>
                <c:pt idx="3">
                  <c:v>0</c:v>
                </c:pt>
                <c:pt idx="4">
                  <c:v>0</c:v>
                </c:pt>
              </c:numCache>
            </c:numRef>
          </c:val>
          <c:extLst>
            <c:ext xmlns:c16="http://schemas.microsoft.com/office/drawing/2014/chart" uri="{C3380CC4-5D6E-409C-BE32-E72D297353CC}">
              <c16:uniqueId val="{00000000-2FA9-4996-88CF-BD6875D0708E}"/>
            </c:ext>
          </c:extLst>
        </c:ser>
        <c:ser>
          <c:idx val="1"/>
          <c:order val="1"/>
          <c:tx>
            <c:strRef>
              <c:f>'3 Comprehension Measures'!$K$12</c:f>
              <c:strCache>
                <c:ptCount val="1"/>
                <c:pt idx="0">
                  <c:v>Negative Count</c:v>
                </c:pt>
              </c:strCache>
            </c:strRef>
          </c:tx>
          <c:spPr>
            <a:solidFill>
              <a:srgbClr val="FF355E">
                <a:alpha val="30000"/>
              </a:srgbClr>
            </a:solidFill>
            <a:ln cmpd="sng">
              <a:solidFill>
                <a:srgbClr val="FF355E"/>
              </a:solidFill>
            </a:ln>
          </c:spP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 Comprehension Measures'!$I$13:$I$22</c:f>
              <c:numCache>
                <c:formatCode>General</c:formatCode>
                <c:ptCount val="10"/>
                <c:pt idx="0">
                  <c:v>5</c:v>
                </c:pt>
                <c:pt idx="1">
                  <c:v>4</c:v>
                </c:pt>
                <c:pt idx="2">
                  <c:v>3</c:v>
                </c:pt>
                <c:pt idx="3">
                  <c:v>2</c:v>
                </c:pt>
                <c:pt idx="4">
                  <c:v>1</c:v>
                </c:pt>
                <c:pt idx="5">
                  <c:v>-1</c:v>
                </c:pt>
                <c:pt idx="6">
                  <c:v>-2</c:v>
                </c:pt>
                <c:pt idx="7">
                  <c:v>-3</c:v>
                </c:pt>
                <c:pt idx="8">
                  <c:v>-4</c:v>
                </c:pt>
                <c:pt idx="9">
                  <c:v>-5</c:v>
                </c:pt>
              </c:numCache>
            </c:numRef>
          </c:cat>
          <c:val>
            <c:numRef>
              <c:f>'3 Comprehension Measures'!$K$13:$K$22</c:f>
              <c:numCache>
                <c:formatCode>General</c:formatCode>
                <c:ptCount val="10"/>
                <c:pt idx="5">
                  <c:v>0</c:v>
                </c:pt>
                <c:pt idx="6">
                  <c:v>0</c:v>
                </c:pt>
                <c:pt idx="7">
                  <c:v>0</c:v>
                </c:pt>
                <c:pt idx="8">
                  <c:v>2</c:v>
                </c:pt>
                <c:pt idx="9">
                  <c:v>0</c:v>
                </c:pt>
              </c:numCache>
            </c:numRef>
          </c:val>
          <c:extLst>
            <c:ext xmlns:c16="http://schemas.microsoft.com/office/drawing/2014/chart" uri="{C3380CC4-5D6E-409C-BE32-E72D297353CC}">
              <c16:uniqueId val="{00000001-2FA9-4996-88CF-BD6875D0708E}"/>
            </c:ext>
          </c:extLst>
        </c:ser>
        <c:dLbls>
          <c:showLegendKey val="0"/>
          <c:showVal val="0"/>
          <c:showCatName val="0"/>
          <c:showSerName val="0"/>
          <c:showPercent val="0"/>
          <c:showBubbleSize val="0"/>
        </c:dLbls>
        <c:axId val="1519939066"/>
        <c:axId val="2028158150"/>
      </c:areaChart>
      <c:catAx>
        <c:axId val="1519939066"/>
        <c:scaling>
          <c:orientation val="minMax"/>
        </c:scaling>
        <c:delete val="0"/>
        <c:axPos val="b"/>
        <c:title>
          <c:tx>
            <c:rich>
              <a:bodyPr/>
              <a:lstStyle/>
              <a:p>
                <a:pPr lvl="0">
                  <a:defRPr b="0">
                    <a:solidFill>
                      <a:srgbClr val="000000"/>
                    </a:solidFill>
                    <a:latin typeface="+mn-lt"/>
                  </a:defRPr>
                </a:pPr>
                <a:r>
                  <a:rPr lang="de-DE" b="0">
                    <a:solidFill>
                      <a:srgbClr val="000000"/>
                    </a:solidFill>
                    <a:latin typeface="+mn-lt"/>
                  </a:rPr>
                  <a:t>Scores</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2028158150"/>
        <c:crosses val="autoZero"/>
        <c:auto val="1"/>
        <c:lblAlgn val="ctr"/>
        <c:lblOffset val="100"/>
        <c:noMultiLvlLbl val="1"/>
      </c:catAx>
      <c:valAx>
        <c:axId val="2028158150"/>
        <c:scaling>
          <c:orientation val="minMax"/>
          <c:max val="20"/>
        </c:scaling>
        <c:delete val="0"/>
        <c:axPos val="l"/>
        <c:majorGridlines>
          <c:spPr>
            <a:ln>
              <a:solidFill>
                <a:srgbClr val="B7B7B7"/>
              </a:solidFill>
            </a:ln>
          </c:spPr>
        </c:majorGridlines>
        <c:title>
          <c:tx>
            <c:rich>
              <a:bodyPr/>
              <a:lstStyle/>
              <a:p>
                <a:pPr lvl="0">
                  <a:defRPr b="0">
                    <a:solidFill>
                      <a:srgbClr val="000000"/>
                    </a:solidFill>
                    <a:latin typeface="+mn-lt"/>
                  </a:defRPr>
                </a:pPr>
                <a:endParaRPr lang="de-DE"/>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US"/>
          </a:p>
        </c:txPr>
        <c:crossAx val="1519939066"/>
        <c:crosses val="autoZero"/>
        <c:crossBetween val="midCat"/>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8</xdr:col>
      <xdr:colOff>123825</xdr:colOff>
      <xdr:row>24</xdr:row>
      <xdr:rowOff>190500</xdr:rowOff>
    </xdr:from>
    <xdr:ext cx="3886200" cy="4381500"/>
    <xdr:graphicFrame macro="">
      <xdr:nvGraphicFramePr>
        <xdr:cNvPr id="3" name="Chart 2" title="Chart">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8</xdr:col>
      <xdr:colOff>123825</xdr:colOff>
      <xdr:row>24</xdr:row>
      <xdr:rowOff>190500</xdr:rowOff>
    </xdr:from>
    <xdr:ext cx="3886200" cy="4381500"/>
    <xdr:graphicFrame macro="">
      <xdr:nvGraphicFramePr>
        <xdr:cNvPr id="4" name="Chart 4" title="Chart">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oneCellAnchor>
    <xdr:from>
      <xdr:col>8</xdr:col>
      <xdr:colOff>123825</xdr:colOff>
      <xdr:row>24</xdr:row>
      <xdr:rowOff>190500</xdr:rowOff>
    </xdr:from>
    <xdr:ext cx="3886200" cy="4381500"/>
    <xdr:graphicFrame macro="">
      <xdr:nvGraphicFramePr>
        <xdr:cNvPr id="5" name="Chart 5" title="Chart">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005FE4"/>
      </a:accent1>
      <a:accent2>
        <a:srgbClr val="FF355E"/>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3" Type="http://schemas.openxmlformats.org/officeDocument/2006/relationships/hyperlink" Target="http://dx.doi.org/10.1016/S0020-7373(87)80058-5" TargetMode="External"/><Relationship Id="rId18" Type="http://schemas.openxmlformats.org/officeDocument/2006/relationships/hyperlink" Target="https://doi.org/10.1109/ICPC.2015.36" TargetMode="External"/><Relationship Id="rId26" Type="http://schemas.openxmlformats.org/officeDocument/2006/relationships/hyperlink" Target="https://doi.org/10.1109/TSE.2016.2527791" TargetMode="External"/><Relationship Id="rId39" Type="http://schemas.openxmlformats.org/officeDocument/2006/relationships/hyperlink" Target="http://dx.doi.org/10.1080/00221309.1990.9921144" TargetMode="External"/><Relationship Id="rId21" Type="http://schemas.openxmlformats.org/officeDocument/2006/relationships/hyperlink" Target="http://dx.doi.org/10.1037/0278-7393.10.3.483" TargetMode="External"/><Relationship Id="rId34" Type="http://schemas.openxmlformats.org/officeDocument/2006/relationships/hyperlink" Target="https://doi.org/10.1109/ICSE.2019.00052" TargetMode="External"/><Relationship Id="rId42" Type="http://schemas.openxmlformats.org/officeDocument/2006/relationships/hyperlink" Target="http://dx.doi.org/10.1109/TSE.2009.69" TargetMode="External"/><Relationship Id="rId47" Type="http://schemas.openxmlformats.org/officeDocument/2006/relationships/hyperlink" Target="https://doi.org/10.1109/TSE.1984.5010283" TargetMode="External"/><Relationship Id="rId50" Type="http://schemas.openxmlformats.org/officeDocument/2006/relationships/hyperlink" Target="https://arxiv.org/abs/1512.08409" TargetMode="External"/><Relationship Id="rId55" Type="http://schemas.openxmlformats.org/officeDocument/2006/relationships/hyperlink" Target="https://doi.org/10.1109/ICPC.2012.6240511" TargetMode="External"/><Relationship Id="rId7" Type="http://schemas.openxmlformats.org/officeDocument/2006/relationships/hyperlink" Target="https://doi.org/10.1109/MC.1979.1658575" TargetMode="External"/><Relationship Id="rId2" Type="http://schemas.openxmlformats.org/officeDocument/2006/relationships/hyperlink" Target="https://doi.org/10.1109/TSE.2018.2863303" TargetMode="External"/><Relationship Id="rId16" Type="http://schemas.openxmlformats.org/officeDocument/2006/relationships/hyperlink" Target="https://doi.org/10.1007/s10664-018-9621-x" TargetMode="External"/><Relationship Id="rId29" Type="http://schemas.openxmlformats.org/officeDocument/2006/relationships/hyperlink" Target="https://doi.org/10.1145/3196321.3196332" TargetMode="External"/><Relationship Id="rId11" Type="http://schemas.openxmlformats.org/officeDocument/2006/relationships/hyperlink" Target="https://doi.org/10.1109/TSE.2002.1000450" TargetMode="External"/><Relationship Id="rId24" Type="http://schemas.openxmlformats.org/officeDocument/2006/relationships/hyperlink" Target="https://doi.org/10.1023/A%3A1015297914742" TargetMode="External"/><Relationship Id="rId32" Type="http://schemas.openxmlformats.org/officeDocument/2006/relationships/hyperlink" Target="https://pcl.sitehost.iu.edu/papers/hansencode2013.pdf" TargetMode="External"/><Relationship Id="rId37" Type="http://schemas.openxmlformats.org/officeDocument/2006/relationships/hyperlink" Target="https://doi.org/10.1145/5600.5702" TargetMode="External"/><Relationship Id="rId40" Type="http://schemas.openxmlformats.org/officeDocument/2006/relationships/hyperlink" Target="http://dx.doi.org/10.1016/S0020-7373(85)80041-9" TargetMode="External"/><Relationship Id="rId45" Type="http://schemas.openxmlformats.org/officeDocument/2006/relationships/hyperlink" Target="https://doi.org/10.1177%2F0301006616675629" TargetMode="External"/><Relationship Id="rId53" Type="http://schemas.openxmlformats.org/officeDocument/2006/relationships/hyperlink" Target="https://doi.org/10.1007/s10664-013-9286-4" TargetMode="External"/><Relationship Id="rId58" Type="http://schemas.openxmlformats.org/officeDocument/2006/relationships/hyperlink" Target="https://doi.org/10.1109/CSEET.2016.36" TargetMode="External"/><Relationship Id="rId5" Type="http://schemas.openxmlformats.org/officeDocument/2006/relationships/hyperlink" Target="https://doi.org/10.1007/s10664-018-9628-3" TargetMode="External"/><Relationship Id="rId61" Type="http://schemas.openxmlformats.org/officeDocument/2006/relationships/printerSettings" Target="../printerSettings/printerSettings1.bin"/><Relationship Id="rId19" Type="http://schemas.openxmlformats.org/officeDocument/2006/relationships/hyperlink" Target="https://doi.org/10.1016/j.scico.2009.02.006" TargetMode="External"/><Relationship Id="rId14" Type="http://schemas.openxmlformats.org/officeDocument/2006/relationships/hyperlink" Target="http://dx.doi.org/10.14722/bar.2021.23002" TargetMode="External"/><Relationship Id="rId22" Type="http://schemas.openxmlformats.org/officeDocument/2006/relationships/hyperlink" Target="http://dx.doi.org/10.1080/01449298608914495" TargetMode="External"/><Relationship Id="rId27" Type="http://schemas.openxmlformats.org/officeDocument/2006/relationships/hyperlink" Target="https://doi.org/10.1109/BIBE.2016.30" TargetMode="External"/><Relationship Id="rId30" Type="http://schemas.openxmlformats.org/officeDocument/2006/relationships/hyperlink" Target="https://doi.org/10.1007/s10664-012-9201-4" TargetMode="External"/><Relationship Id="rId35" Type="http://schemas.openxmlformats.org/officeDocument/2006/relationships/hyperlink" Target="https://doi.org/10.1145/2829945" TargetMode="External"/><Relationship Id="rId43" Type="http://schemas.openxmlformats.org/officeDocument/2006/relationships/hyperlink" Target="https://doi.org/10.1145/182.358437" TargetMode="External"/><Relationship Id="rId48" Type="http://schemas.openxmlformats.org/officeDocument/2006/relationships/hyperlink" Target="https://doi.org/10.1006/ijhc.1994.1036" TargetMode="External"/><Relationship Id="rId56" Type="http://schemas.openxmlformats.org/officeDocument/2006/relationships/hyperlink" Target="https://doi.org/10.1145/3239235.3240495" TargetMode="External"/><Relationship Id="rId8" Type="http://schemas.openxmlformats.org/officeDocument/2006/relationships/hyperlink" Target="http://dx.doi.org/10.1007/s10664-013-9248-x" TargetMode="External"/><Relationship Id="rId51" Type="http://schemas.openxmlformats.org/officeDocument/2006/relationships/hyperlink" Target="https://doi.org/10.1080/002075998400303" TargetMode="External"/><Relationship Id="rId3" Type="http://schemas.openxmlformats.org/officeDocument/2006/relationships/hyperlink" Target="https://doi.org/10.1109/TSE.2019.2901468" TargetMode="External"/><Relationship Id="rId12" Type="http://schemas.openxmlformats.org/officeDocument/2006/relationships/hyperlink" Target="https://doi.org/10.1007/s10664-013-9260-1" TargetMode="External"/><Relationship Id="rId17" Type="http://schemas.openxmlformats.org/officeDocument/2006/relationships/hyperlink" Target="https://doi.org/10.1109/ICSME.2019.00084" TargetMode="External"/><Relationship Id="rId25" Type="http://schemas.openxmlformats.org/officeDocument/2006/relationships/hyperlink" Target="https://doi.org/10.1145/3106237.3106264" TargetMode="External"/><Relationship Id="rId33" Type="http://schemas.openxmlformats.org/officeDocument/2006/relationships/hyperlink" Target="https://doi.org/10.1145/2168556.2168642" TargetMode="External"/><Relationship Id="rId38" Type="http://schemas.openxmlformats.org/officeDocument/2006/relationships/hyperlink" Target="https://doi.org/10.1016/S0020-7373(86)80083-9" TargetMode="External"/><Relationship Id="rId46" Type="http://schemas.openxmlformats.org/officeDocument/2006/relationships/hyperlink" Target="https://doi.org/10.1007/s10664-014-9313-0" TargetMode="External"/><Relationship Id="rId59" Type="http://schemas.openxmlformats.org/officeDocument/2006/relationships/hyperlink" Target="https://doi.org/10.1145/1117309.1117356" TargetMode="External"/><Relationship Id="rId20" Type="http://schemas.openxmlformats.org/officeDocument/2006/relationships/hyperlink" Target="https://doi.org/10.1016/j.ijhcs.2011.07.002" TargetMode="External"/><Relationship Id="rId41" Type="http://schemas.openxmlformats.org/officeDocument/2006/relationships/hyperlink" Target="http://dx.doi.org/10.1145/169059.169088" TargetMode="External"/><Relationship Id="rId54" Type="http://schemas.openxmlformats.org/officeDocument/2006/relationships/hyperlink" Target="https://doi.org/10.1109/TSE.2009.70" TargetMode="External"/><Relationship Id="rId62" Type="http://schemas.openxmlformats.org/officeDocument/2006/relationships/drawing" Target="../drawings/drawing1.xml"/><Relationship Id="rId1" Type="http://schemas.openxmlformats.org/officeDocument/2006/relationships/hyperlink" Target="http://dx.doi.org/10.24251/HICSS.2021.013" TargetMode="External"/><Relationship Id="rId6" Type="http://schemas.openxmlformats.org/officeDocument/2006/relationships/hyperlink" Target="https://doi.org/10.1007/s11334-007-0031-2" TargetMode="External"/><Relationship Id="rId15" Type="http://schemas.openxmlformats.org/officeDocument/2006/relationships/hyperlink" Target="http://dx.doi.org/10.2466/pms.1997.85.3f.1471" TargetMode="External"/><Relationship Id="rId23" Type="http://schemas.openxmlformats.org/officeDocument/2006/relationships/hyperlink" Target="http://dx.doi.org/10.1007/978-0-387-35175-9_55" TargetMode="External"/><Relationship Id="rId28" Type="http://schemas.openxmlformats.org/officeDocument/2006/relationships/hyperlink" Target="https://doi.org/10.1007/s10664-018-9664-z" TargetMode="External"/><Relationship Id="rId36" Type="http://schemas.openxmlformats.org/officeDocument/2006/relationships/hyperlink" Target="https://doi.org/10.1016/S0020-7373(05)80090-2" TargetMode="External"/><Relationship Id="rId49" Type="http://schemas.openxmlformats.org/officeDocument/2006/relationships/hyperlink" Target="http://citeseerx.ist.psu.edu/viewdoc/download?doi=10.1.1.106.4959&amp;rep=rep1&amp;type=pdf" TargetMode="External"/><Relationship Id="rId57" Type="http://schemas.openxmlformats.org/officeDocument/2006/relationships/hyperlink" Target="https://doi.org/10.1109/ICPC.2017.18" TargetMode="External"/><Relationship Id="rId10" Type="http://schemas.openxmlformats.org/officeDocument/2006/relationships/hyperlink" Target="https://doi.org/10.19153/cleiej.21.1.5" TargetMode="External"/><Relationship Id="rId31" Type="http://schemas.openxmlformats.org/officeDocument/2006/relationships/hyperlink" Target="https://doi.org/10.1109/ICSME.2019.00085" TargetMode="External"/><Relationship Id="rId44" Type="http://schemas.openxmlformats.org/officeDocument/2006/relationships/hyperlink" Target="https://doi.org/10.1016/S0020-7373(88)80052-X" TargetMode="External"/><Relationship Id="rId52" Type="http://schemas.openxmlformats.org/officeDocument/2006/relationships/hyperlink" Target="http://dx.doi.org/10.1109/WPC.2003.1199201" TargetMode="External"/><Relationship Id="rId60" Type="http://schemas.openxmlformats.org/officeDocument/2006/relationships/hyperlink" Target="https://www.ppig.org/files/2006-PPIG-18th-bednarik.pdf" TargetMode="External"/><Relationship Id="rId4" Type="http://schemas.openxmlformats.org/officeDocument/2006/relationships/hyperlink" Target="https://doi.org/10.1109/TSE.2003.1214329" TargetMode="External"/><Relationship Id="rId9" Type="http://schemas.openxmlformats.org/officeDocument/2006/relationships/hyperlink" Target="https://doi.org/10.1007/s10664-018-9666-x"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doi.org/10.1109/ICPC.2012.6240486" TargetMode="External"/><Relationship Id="rId13" Type="http://schemas.openxmlformats.org/officeDocument/2006/relationships/hyperlink" Target="https://doi.org/10.1109/TSE.2016.2527791" TargetMode="External"/><Relationship Id="rId18" Type="http://schemas.openxmlformats.org/officeDocument/2006/relationships/drawing" Target="../drawings/drawing2.xml"/><Relationship Id="rId3" Type="http://schemas.openxmlformats.org/officeDocument/2006/relationships/hyperlink" Target="https://doi.org/10.1109/TSE.2019.2901468" TargetMode="External"/><Relationship Id="rId7" Type="http://schemas.openxmlformats.org/officeDocument/2006/relationships/hyperlink" Target="https://doi.org/10.1145/2786805.2786838" TargetMode="External"/><Relationship Id="rId12" Type="http://schemas.openxmlformats.org/officeDocument/2006/relationships/hyperlink" Target="https://doi.org/10.1109/ICSE.2019.00052" TargetMode="External"/><Relationship Id="rId17" Type="http://schemas.openxmlformats.org/officeDocument/2006/relationships/hyperlink" Target="https://doi.org/10.1145/3350768.3350791" TargetMode="External"/><Relationship Id="rId2" Type="http://schemas.openxmlformats.org/officeDocument/2006/relationships/hyperlink" Target="https://doi.org/10.1016/0010-0285(87)90007-7" TargetMode="External"/><Relationship Id="rId16" Type="http://schemas.openxmlformats.org/officeDocument/2006/relationships/hyperlink" Target="https://doi.org/10.1109/TSE.1984.5010283" TargetMode="External"/><Relationship Id="rId1" Type="http://schemas.openxmlformats.org/officeDocument/2006/relationships/hyperlink" Target="https://doi.org/10.1007/s10664-016-9477-x" TargetMode="External"/><Relationship Id="rId6" Type="http://schemas.openxmlformats.org/officeDocument/2006/relationships/hyperlink" Target="https://doi.org/10.1109/TSE.2018.2863303" TargetMode="External"/><Relationship Id="rId11" Type="http://schemas.openxmlformats.org/officeDocument/2006/relationships/hyperlink" Target="https://doi.org/10.1016/S0953-5438(98)00029-0" TargetMode="External"/><Relationship Id="rId5" Type="http://schemas.openxmlformats.org/officeDocument/2006/relationships/hyperlink" Target="https://doi.org/10.1007/s10664-018-9628-3" TargetMode="External"/><Relationship Id="rId15" Type="http://schemas.openxmlformats.org/officeDocument/2006/relationships/hyperlink" Target="https://doi.org/10.1109/APSEC.2012.59" TargetMode="External"/><Relationship Id="rId10" Type="http://schemas.openxmlformats.org/officeDocument/2006/relationships/hyperlink" Target="https://doi.org/10.1007/978-3-030-22419-6_43" TargetMode="External"/><Relationship Id="rId4" Type="http://schemas.openxmlformats.org/officeDocument/2006/relationships/hyperlink" Target="https://dl.acm.org/doi/10.5555/2667199.2667206" TargetMode="External"/><Relationship Id="rId9" Type="http://schemas.openxmlformats.org/officeDocument/2006/relationships/hyperlink" Target="https://doi.org/10.19153/cleiej.21.1.5" TargetMode="External"/><Relationship Id="rId14" Type="http://schemas.openxmlformats.org/officeDocument/2006/relationships/hyperlink" Target="https://doi.org/10.1007/s10664-018-9664-z"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doi.org/10.1109/ICSE-SEET.2019.00017" TargetMode="External"/><Relationship Id="rId13" Type="http://schemas.openxmlformats.org/officeDocument/2006/relationships/drawing" Target="../drawings/drawing3.xml"/><Relationship Id="rId3" Type="http://schemas.openxmlformats.org/officeDocument/2006/relationships/hyperlink" Target="https://doi.org/10.1016/j.scico.2009.02.006" TargetMode="External"/><Relationship Id="rId7" Type="http://schemas.openxmlformats.org/officeDocument/2006/relationships/hyperlink" Target="https://doi.org/10.1007/s10664-019-09751-4" TargetMode="External"/><Relationship Id="rId12" Type="http://schemas.openxmlformats.org/officeDocument/2006/relationships/hyperlink" Target="https://doi.org/10.1016/S0020-7373(77)80014-X" TargetMode="External"/><Relationship Id="rId2" Type="http://schemas.openxmlformats.org/officeDocument/2006/relationships/hyperlink" Target="https://doi.org/10.1109/TSE.1986.6312957" TargetMode="External"/><Relationship Id="rId1" Type="http://schemas.openxmlformats.org/officeDocument/2006/relationships/hyperlink" Target="https://doi.org/10.1016/S0020-7373(84)80037-1" TargetMode="External"/><Relationship Id="rId6" Type="http://schemas.openxmlformats.org/officeDocument/2006/relationships/hyperlink" Target="https://doi.org/10.1007/s10664-018-9628-3" TargetMode="External"/><Relationship Id="rId11" Type="http://schemas.openxmlformats.org/officeDocument/2006/relationships/hyperlink" Target="https://doi.org/10.1016/0306-4573(84)90050-5" TargetMode="External"/><Relationship Id="rId5" Type="http://schemas.openxmlformats.org/officeDocument/2006/relationships/hyperlink" Target="https://doi.org/10.1080/0144929X.2021.1933182" TargetMode="External"/><Relationship Id="rId10" Type="http://schemas.openxmlformats.org/officeDocument/2006/relationships/hyperlink" Target="https://citeseerx.ist.psu.edu/viewdoc/download?doi=10.1.1.42.7602&amp;rep=rep1&amp;type=pdf" TargetMode="External"/><Relationship Id="rId4" Type="http://schemas.openxmlformats.org/officeDocument/2006/relationships/hyperlink" Target="https://doi.org/10.1016/S0020-7373(88)80052-X" TargetMode="External"/><Relationship Id="rId9" Type="http://schemas.openxmlformats.org/officeDocument/2006/relationships/hyperlink" Target="https://doi.org/10.1109/TSE.2016.252779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V25"/>
  <sheetViews>
    <sheetView tabSelected="1" workbookViewId="0">
      <selection activeCell="G24" sqref="G24:I24"/>
    </sheetView>
  </sheetViews>
  <sheetFormatPr baseColWidth="10" defaultColWidth="12.5703125" defaultRowHeight="15.75" customHeight="1"/>
  <cols>
    <col min="1" max="1" width="11.42578125" customWidth="1"/>
    <col min="2" max="2" width="22" customWidth="1"/>
    <col min="3" max="3" width="67" customWidth="1"/>
    <col min="4" max="4" width="11.42578125" customWidth="1"/>
    <col min="5" max="5" width="22" customWidth="1"/>
    <col min="6" max="6" width="67" customWidth="1"/>
    <col min="7" max="7" width="11.42578125" customWidth="1"/>
    <col min="8" max="8" width="22" customWidth="1"/>
    <col min="9" max="9" width="67" customWidth="1"/>
  </cols>
  <sheetData>
    <row r="1" spans="1:22" ht="22.5" customHeight="1">
      <c r="A1" s="51" t="s">
        <v>193</v>
      </c>
      <c r="B1" s="49"/>
      <c r="C1" s="49"/>
      <c r="D1" s="52" t="s">
        <v>194</v>
      </c>
      <c r="E1" s="49"/>
      <c r="F1" s="49"/>
      <c r="G1" s="52" t="s">
        <v>195</v>
      </c>
      <c r="H1" s="49"/>
      <c r="I1" s="49"/>
      <c r="J1" s="36"/>
      <c r="K1" s="36"/>
      <c r="L1" s="36"/>
      <c r="M1" s="36"/>
      <c r="N1" s="36"/>
      <c r="O1" s="36"/>
      <c r="P1" s="36"/>
      <c r="Q1" s="36"/>
      <c r="R1" s="36"/>
      <c r="S1" s="36"/>
      <c r="T1" s="36"/>
      <c r="U1" s="36"/>
      <c r="V1" s="36"/>
    </row>
    <row r="2" spans="1:22" ht="12.75">
      <c r="A2" s="37" t="s">
        <v>196</v>
      </c>
      <c r="B2" s="38" t="s">
        <v>197</v>
      </c>
      <c r="C2" s="39" t="s">
        <v>12</v>
      </c>
      <c r="D2" s="40" t="s">
        <v>196</v>
      </c>
      <c r="E2" s="38" t="s">
        <v>197</v>
      </c>
      <c r="F2" s="39" t="s">
        <v>12</v>
      </c>
      <c r="G2" s="40" t="s">
        <v>196</v>
      </c>
      <c r="H2" s="38" t="s">
        <v>197</v>
      </c>
      <c r="I2" s="39" t="s">
        <v>12</v>
      </c>
    </row>
    <row r="3" spans="1:22" ht="51">
      <c r="A3" s="41">
        <v>5</v>
      </c>
      <c r="B3" s="41" t="s">
        <v>198</v>
      </c>
      <c r="C3" s="42" t="s">
        <v>199</v>
      </c>
      <c r="D3" s="43">
        <v>5</v>
      </c>
      <c r="E3" s="41" t="s">
        <v>198</v>
      </c>
      <c r="F3" s="42" t="s">
        <v>200</v>
      </c>
      <c r="G3" s="43">
        <v>5</v>
      </c>
      <c r="H3" s="41" t="s">
        <v>198</v>
      </c>
      <c r="I3" s="42" t="s">
        <v>201</v>
      </c>
    </row>
    <row r="4" spans="1:22" ht="38.25">
      <c r="A4" s="41">
        <v>4</v>
      </c>
      <c r="B4" s="41" t="s">
        <v>202</v>
      </c>
      <c r="C4" s="42" t="s">
        <v>203</v>
      </c>
      <c r="D4" s="43">
        <v>4</v>
      </c>
      <c r="E4" s="41" t="s">
        <v>202</v>
      </c>
      <c r="F4" s="42" t="s">
        <v>203</v>
      </c>
      <c r="G4" s="43">
        <v>4</v>
      </c>
      <c r="H4" s="41" t="s">
        <v>202</v>
      </c>
      <c r="I4" s="42" t="s">
        <v>203</v>
      </c>
    </row>
    <row r="5" spans="1:22" ht="89.25">
      <c r="A5" s="41">
        <v>3</v>
      </c>
      <c r="B5" s="41" t="s">
        <v>204</v>
      </c>
      <c r="C5" s="42" t="s">
        <v>205</v>
      </c>
      <c r="D5" s="43">
        <v>3</v>
      </c>
      <c r="E5" s="41" t="s">
        <v>204</v>
      </c>
      <c r="F5" s="42" t="s">
        <v>205</v>
      </c>
      <c r="G5" s="43">
        <v>3</v>
      </c>
      <c r="H5" s="41" t="s">
        <v>204</v>
      </c>
      <c r="I5" s="42" t="s">
        <v>205</v>
      </c>
    </row>
    <row r="6" spans="1:22" ht="63.75">
      <c r="A6" s="41">
        <v>2</v>
      </c>
      <c r="B6" s="41" t="s">
        <v>206</v>
      </c>
      <c r="C6" s="42" t="s">
        <v>207</v>
      </c>
      <c r="D6" s="43">
        <v>2</v>
      </c>
      <c r="E6" s="41" t="s">
        <v>206</v>
      </c>
      <c r="F6" s="42" t="s">
        <v>207</v>
      </c>
      <c r="G6" s="43">
        <v>2</v>
      </c>
      <c r="H6" s="41" t="s">
        <v>206</v>
      </c>
      <c r="I6" s="42" t="s">
        <v>207</v>
      </c>
    </row>
    <row r="7" spans="1:22" ht="38.25">
      <c r="A7" s="41">
        <v>1</v>
      </c>
      <c r="B7" s="41" t="s">
        <v>208</v>
      </c>
      <c r="C7" s="42" t="s">
        <v>209</v>
      </c>
      <c r="D7" s="43">
        <v>1</v>
      </c>
      <c r="E7" s="41" t="s">
        <v>208</v>
      </c>
      <c r="F7" s="42" t="s">
        <v>209</v>
      </c>
      <c r="G7" s="43">
        <v>1</v>
      </c>
      <c r="H7" s="41" t="s">
        <v>208</v>
      </c>
      <c r="I7" s="42" t="s">
        <v>209</v>
      </c>
    </row>
    <row r="8" spans="1:22" ht="12.75">
      <c r="C8" s="44"/>
      <c r="D8" s="45"/>
      <c r="F8" s="44"/>
      <c r="G8" s="45"/>
      <c r="I8" s="44"/>
    </row>
    <row r="9" spans="1:22" ht="12.75">
      <c r="A9" s="8">
        <v>-1</v>
      </c>
      <c r="B9" s="41" t="s">
        <v>208</v>
      </c>
      <c r="C9" s="53" t="s">
        <v>210</v>
      </c>
      <c r="D9" s="46">
        <v>-1</v>
      </c>
      <c r="E9" s="41" t="s">
        <v>208</v>
      </c>
      <c r="F9" s="53" t="s">
        <v>210</v>
      </c>
      <c r="G9" s="46">
        <v>-1</v>
      </c>
      <c r="H9" s="41" t="s">
        <v>208</v>
      </c>
      <c r="I9" s="53" t="s">
        <v>210</v>
      </c>
    </row>
    <row r="10" spans="1:22" ht="12.75">
      <c r="A10" s="8">
        <v>-2</v>
      </c>
      <c r="B10" s="41" t="s">
        <v>206</v>
      </c>
      <c r="C10" s="49"/>
      <c r="D10" s="46">
        <v>-2</v>
      </c>
      <c r="E10" s="41" t="s">
        <v>206</v>
      </c>
      <c r="F10" s="49"/>
      <c r="G10" s="46">
        <v>-2</v>
      </c>
      <c r="H10" s="41" t="s">
        <v>206</v>
      </c>
      <c r="I10" s="49"/>
    </row>
    <row r="11" spans="1:22" ht="12.75">
      <c r="A11" s="8">
        <v>-3</v>
      </c>
      <c r="B11" s="41" t="s">
        <v>204</v>
      </c>
      <c r="C11" s="49"/>
      <c r="D11" s="46">
        <v>-3</v>
      </c>
      <c r="E11" s="41" t="s">
        <v>204</v>
      </c>
      <c r="F11" s="49"/>
      <c r="G11" s="46">
        <v>-3</v>
      </c>
      <c r="H11" s="41" t="s">
        <v>204</v>
      </c>
      <c r="I11" s="49"/>
    </row>
    <row r="12" spans="1:22" ht="12.75">
      <c r="A12" s="8">
        <v>-4</v>
      </c>
      <c r="B12" s="41" t="s">
        <v>202</v>
      </c>
      <c r="C12" s="49"/>
      <c r="D12" s="46">
        <v>-4</v>
      </c>
      <c r="E12" s="41" t="s">
        <v>202</v>
      </c>
      <c r="F12" s="49"/>
      <c r="G12" s="46">
        <v>-4</v>
      </c>
      <c r="H12" s="41" t="s">
        <v>202</v>
      </c>
      <c r="I12" s="49"/>
    </row>
    <row r="13" spans="1:22" ht="12.75">
      <c r="A13" s="8">
        <v>-5</v>
      </c>
      <c r="B13" s="41" t="s">
        <v>198</v>
      </c>
      <c r="C13" s="49"/>
      <c r="D13" s="46">
        <v>-5</v>
      </c>
      <c r="E13" s="41" t="s">
        <v>198</v>
      </c>
      <c r="F13" s="49"/>
      <c r="G13" s="46">
        <v>-5</v>
      </c>
      <c r="H13" s="41" t="s">
        <v>198</v>
      </c>
      <c r="I13" s="49"/>
    </row>
    <row r="14" spans="1:22" ht="12.75">
      <c r="D14" s="45"/>
      <c r="G14" s="45"/>
    </row>
    <row r="15" spans="1:22" ht="12.75">
      <c r="A15" s="54" t="s">
        <v>211</v>
      </c>
      <c r="B15" s="49"/>
      <c r="C15" s="49"/>
      <c r="D15" s="50" t="s">
        <v>211</v>
      </c>
      <c r="E15" s="49"/>
      <c r="F15" s="49"/>
      <c r="G15" s="50" t="s">
        <v>211</v>
      </c>
      <c r="H15" s="49"/>
      <c r="I15" s="49"/>
    </row>
    <row r="16" spans="1:22" ht="12.75">
      <c r="A16" s="55" t="s">
        <v>212</v>
      </c>
      <c r="B16" s="49"/>
      <c r="C16" s="49"/>
      <c r="D16" s="56" t="s">
        <v>213</v>
      </c>
      <c r="E16" s="49"/>
      <c r="F16" s="49"/>
      <c r="G16" s="56" t="s">
        <v>214</v>
      </c>
      <c r="H16" s="49"/>
      <c r="I16" s="49"/>
    </row>
    <row r="17" spans="1:9" ht="12.75">
      <c r="A17" s="55" t="s">
        <v>215</v>
      </c>
      <c r="B17" s="49"/>
      <c r="C17" s="49"/>
      <c r="D17" s="56" t="s">
        <v>216</v>
      </c>
      <c r="E17" s="49"/>
      <c r="F17" s="49"/>
      <c r="G17" s="56" t="s">
        <v>217</v>
      </c>
      <c r="H17" s="49"/>
      <c r="I17" s="49"/>
    </row>
    <row r="18" spans="1:9" ht="12.75">
      <c r="D18" s="45"/>
      <c r="G18" s="45"/>
    </row>
    <row r="19" spans="1:9" ht="12.75">
      <c r="A19" s="54" t="s">
        <v>218</v>
      </c>
      <c r="B19" s="49"/>
      <c r="C19" s="49"/>
      <c r="D19" s="50" t="s">
        <v>218</v>
      </c>
      <c r="E19" s="49"/>
      <c r="F19" s="49"/>
      <c r="G19" s="50" t="s">
        <v>218</v>
      </c>
      <c r="H19" s="49"/>
      <c r="I19" s="49"/>
    </row>
    <row r="20" spans="1:9" ht="12.75">
      <c r="A20" s="58" t="s">
        <v>219</v>
      </c>
      <c r="B20" s="49"/>
      <c r="C20" s="49"/>
      <c r="D20" s="59" t="s">
        <v>219</v>
      </c>
      <c r="E20" s="49"/>
      <c r="F20" s="49"/>
      <c r="G20" s="59" t="s">
        <v>219</v>
      </c>
      <c r="H20" s="49"/>
      <c r="I20" s="49"/>
    </row>
    <row r="21" spans="1:9" ht="12.75">
      <c r="D21" s="45"/>
      <c r="G21" s="45"/>
    </row>
    <row r="22" spans="1:9" ht="12.75">
      <c r="A22" s="54" t="s">
        <v>220</v>
      </c>
      <c r="B22" s="49"/>
      <c r="C22" s="49"/>
      <c r="D22" s="50" t="s">
        <v>220</v>
      </c>
      <c r="E22" s="49"/>
      <c r="F22" s="49"/>
      <c r="G22" s="50" t="s">
        <v>220</v>
      </c>
      <c r="H22" s="49"/>
      <c r="I22" s="49"/>
    </row>
    <row r="23" spans="1:9" ht="12.75">
      <c r="A23" s="8" t="s">
        <v>221</v>
      </c>
      <c r="B23" s="8"/>
      <c r="C23" s="8"/>
      <c r="D23" s="57" t="s">
        <v>222</v>
      </c>
      <c r="E23" s="49"/>
      <c r="F23" s="49"/>
      <c r="G23" s="57" t="s">
        <v>223</v>
      </c>
      <c r="H23" s="49"/>
      <c r="I23" s="49"/>
    </row>
    <row r="24" spans="1:9" ht="12.75">
      <c r="A24" s="8" t="s">
        <v>224</v>
      </c>
      <c r="B24" s="8"/>
      <c r="C24" s="8"/>
      <c r="D24" s="57" t="s">
        <v>225</v>
      </c>
      <c r="E24" s="49"/>
      <c r="F24" s="49"/>
      <c r="G24" s="57" t="s">
        <v>226</v>
      </c>
      <c r="H24" s="49"/>
      <c r="I24" s="49"/>
    </row>
    <row r="25" spans="1:9" ht="12.75">
      <c r="D25" s="57" t="s">
        <v>227</v>
      </c>
      <c r="E25" s="49"/>
      <c r="F25" s="49"/>
      <c r="G25" s="57" t="s">
        <v>228</v>
      </c>
      <c r="H25" s="49"/>
      <c r="I25" s="49"/>
    </row>
  </sheetData>
  <mergeCells count="30">
    <mergeCell ref="A20:C20"/>
    <mergeCell ref="D20:F20"/>
    <mergeCell ref="G20:I20"/>
    <mergeCell ref="A22:C22"/>
    <mergeCell ref="D22:F22"/>
    <mergeCell ref="G22:I22"/>
    <mergeCell ref="D23:F23"/>
    <mergeCell ref="D24:F24"/>
    <mergeCell ref="G24:I24"/>
    <mergeCell ref="D25:F25"/>
    <mergeCell ref="G25:I25"/>
    <mergeCell ref="G23:I23"/>
    <mergeCell ref="D19:F19"/>
    <mergeCell ref="G19:I19"/>
    <mergeCell ref="A16:C16"/>
    <mergeCell ref="D16:F16"/>
    <mergeCell ref="G16:I16"/>
    <mergeCell ref="A17:C17"/>
    <mergeCell ref="D17:F17"/>
    <mergeCell ref="G17:I17"/>
    <mergeCell ref="A19:C19"/>
    <mergeCell ref="D15:F15"/>
    <mergeCell ref="G15:I15"/>
    <mergeCell ref="A1:C1"/>
    <mergeCell ref="D1:F1"/>
    <mergeCell ref="G1:I1"/>
    <mergeCell ref="C9:C13"/>
    <mergeCell ref="F9:F13"/>
    <mergeCell ref="I9:I13"/>
    <mergeCell ref="A15:C1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69"/>
  <sheetViews>
    <sheetView workbookViewId="0">
      <pane ySplit="1" topLeftCell="A2" activePane="bottomLeft" state="frozen"/>
      <selection pane="bottomLeft" activeCell="F28" sqref="F28"/>
    </sheetView>
  </sheetViews>
  <sheetFormatPr baseColWidth="10" defaultColWidth="12.5703125" defaultRowHeight="15.75" customHeight="1"/>
  <cols>
    <col min="1" max="1" width="6.140625" customWidth="1"/>
    <col min="2" max="2" width="43.7109375" customWidth="1"/>
    <col min="3" max="4" width="19.7109375" customWidth="1"/>
    <col min="5" max="5" width="13.5703125" customWidth="1"/>
    <col min="6" max="6" width="13.5703125" style="47" customWidth="1"/>
    <col min="7" max="7" width="13.7109375" customWidth="1"/>
    <col min="10" max="10" width="24.5703125" customWidth="1"/>
    <col min="11" max="11" width="21" customWidth="1"/>
  </cols>
  <sheetData>
    <row r="1" spans="1:14" ht="15.75" customHeight="1">
      <c r="A1" s="1" t="s">
        <v>0</v>
      </c>
      <c r="B1" s="1" t="s">
        <v>1</v>
      </c>
      <c r="C1" s="68" t="s">
        <v>321</v>
      </c>
      <c r="D1" s="62" t="s">
        <v>322</v>
      </c>
      <c r="E1" s="2" t="s">
        <v>2</v>
      </c>
      <c r="F1" s="62" t="s">
        <v>232</v>
      </c>
      <c r="G1" s="2" t="s">
        <v>3</v>
      </c>
    </row>
    <row r="2" spans="1:14" ht="15.75" customHeight="1">
      <c r="A2" s="3" t="s">
        <v>4</v>
      </c>
      <c r="B2" s="4" t="s">
        <v>5</v>
      </c>
      <c r="C2" s="5">
        <v>-4</v>
      </c>
      <c r="D2" s="6" t="s">
        <v>6</v>
      </c>
      <c r="E2" s="7" t="s">
        <v>7</v>
      </c>
      <c r="F2" s="60" t="s">
        <v>275</v>
      </c>
      <c r="G2" s="7">
        <v>-4</v>
      </c>
      <c r="I2" s="48" t="s">
        <v>2</v>
      </c>
      <c r="J2" s="49"/>
      <c r="K2" s="49"/>
      <c r="L2" s="49"/>
      <c r="M2" s="49"/>
    </row>
    <row r="3" spans="1:14" ht="15.75" customHeight="1">
      <c r="A3" s="9" t="s">
        <v>8</v>
      </c>
      <c r="B3" s="10" t="s">
        <v>9</v>
      </c>
      <c r="C3" s="11">
        <v>-3</v>
      </c>
      <c r="D3" s="12">
        <v>-4</v>
      </c>
      <c r="E3" s="7" t="s">
        <v>10</v>
      </c>
      <c r="F3" s="60" t="s">
        <v>276</v>
      </c>
      <c r="G3" s="7">
        <v>-4</v>
      </c>
      <c r="I3" s="8" t="s">
        <v>11</v>
      </c>
      <c r="J3" s="8" t="s">
        <v>12</v>
      </c>
      <c r="K3" s="8" t="s">
        <v>13</v>
      </c>
      <c r="L3" s="8" t="s">
        <v>14</v>
      </c>
      <c r="M3" s="8" t="s">
        <v>15</v>
      </c>
    </row>
    <row r="4" spans="1:14" ht="15.75" customHeight="1">
      <c r="A4" s="9" t="s">
        <v>16</v>
      </c>
      <c r="B4" s="13" t="s">
        <v>17</v>
      </c>
      <c r="C4" s="11">
        <v>-4</v>
      </c>
      <c r="D4" s="12">
        <v>-4</v>
      </c>
      <c r="E4" s="7" t="s">
        <v>18</v>
      </c>
      <c r="F4" s="60" t="s">
        <v>277</v>
      </c>
      <c r="G4" s="7">
        <v>-4</v>
      </c>
      <c r="I4" s="8" t="s">
        <v>18</v>
      </c>
      <c r="J4" s="8" t="s">
        <v>19</v>
      </c>
      <c r="K4" s="8" t="s">
        <v>20</v>
      </c>
      <c r="L4" s="14">
        <f>COUNTIF(E2:E61,I4)</f>
        <v>13</v>
      </c>
      <c r="M4" s="14">
        <f>L4/COUNTA(E2:E61)</f>
        <v>0.21666666666666667</v>
      </c>
    </row>
    <row r="5" spans="1:14" ht="15.75" customHeight="1">
      <c r="A5" s="9" t="s">
        <v>21</v>
      </c>
      <c r="B5" s="13" t="s">
        <v>22</v>
      </c>
      <c r="C5" s="5">
        <v>-4</v>
      </c>
      <c r="D5" s="12">
        <v>-4</v>
      </c>
      <c r="E5" s="7" t="s">
        <v>18</v>
      </c>
      <c r="F5" s="60" t="s">
        <v>278</v>
      </c>
      <c r="G5" s="7">
        <v>-4</v>
      </c>
      <c r="I5" s="8" t="s">
        <v>7</v>
      </c>
      <c r="J5" s="8" t="s">
        <v>23</v>
      </c>
      <c r="K5" s="8" t="s">
        <v>24</v>
      </c>
      <c r="L5" s="14">
        <f>COUNTIF(E2:E61,I5)</f>
        <v>19</v>
      </c>
      <c r="M5" s="14">
        <f>L5/COUNTA(E2:E61)</f>
        <v>0.31666666666666665</v>
      </c>
    </row>
    <row r="6" spans="1:14" ht="15.75" customHeight="1">
      <c r="A6" s="9" t="s">
        <v>25</v>
      </c>
      <c r="B6" s="13" t="s">
        <v>26</v>
      </c>
      <c r="C6" s="11">
        <v>-4</v>
      </c>
      <c r="D6" s="12">
        <v>-5</v>
      </c>
      <c r="E6" s="7" t="s">
        <v>10</v>
      </c>
      <c r="F6" s="60" t="s">
        <v>279</v>
      </c>
      <c r="G6" s="7">
        <v>-4</v>
      </c>
      <c r="I6" s="8" t="s">
        <v>10</v>
      </c>
      <c r="J6" s="8" t="s">
        <v>27</v>
      </c>
      <c r="K6" s="8" t="s">
        <v>24</v>
      </c>
      <c r="L6" s="14">
        <f>COUNTIF(E2:E61,I6)</f>
        <v>16</v>
      </c>
      <c r="M6" s="14">
        <f>L6/COUNTA(E2:E61)</f>
        <v>0.26666666666666666</v>
      </c>
    </row>
    <row r="7" spans="1:14" ht="15.75" customHeight="1">
      <c r="A7" s="15" t="s">
        <v>28</v>
      </c>
      <c r="B7" s="13" t="s">
        <v>29</v>
      </c>
      <c r="C7" s="16">
        <v>4</v>
      </c>
      <c r="D7" s="12">
        <v>-4</v>
      </c>
      <c r="E7" s="7" t="s">
        <v>30</v>
      </c>
      <c r="F7" s="60" t="s">
        <v>282</v>
      </c>
      <c r="G7" s="7">
        <v>-4</v>
      </c>
      <c r="I7" s="8" t="s">
        <v>30</v>
      </c>
      <c r="J7" s="8" t="s">
        <v>31</v>
      </c>
      <c r="K7" s="8" t="s">
        <v>229</v>
      </c>
      <c r="L7" s="14">
        <f>COUNTIF(E2:E61,I7)</f>
        <v>11</v>
      </c>
      <c r="M7" s="14">
        <f>L7/COUNTA(E2:E61)</f>
        <v>0.18333333333333332</v>
      </c>
    </row>
    <row r="8" spans="1:14" ht="15.75" customHeight="1">
      <c r="A8" s="15" t="s">
        <v>32</v>
      </c>
      <c r="B8" s="17" t="s">
        <v>33</v>
      </c>
      <c r="C8" s="11">
        <v>-4</v>
      </c>
      <c r="D8" s="12">
        <v>-3</v>
      </c>
      <c r="E8" s="7" t="s">
        <v>10</v>
      </c>
      <c r="F8" s="60" t="s">
        <v>280</v>
      </c>
      <c r="G8" s="7">
        <v>-4</v>
      </c>
      <c r="M8" s="18"/>
    </row>
    <row r="9" spans="1:14" ht="15.75" customHeight="1">
      <c r="A9" s="3" t="s">
        <v>34</v>
      </c>
      <c r="B9" s="4" t="s">
        <v>35</v>
      </c>
      <c r="C9" s="19">
        <v>-3</v>
      </c>
      <c r="D9" s="12">
        <v>3</v>
      </c>
      <c r="E9" s="7" t="s">
        <v>30</v>
      </c>
      <c r="F9" s="60" t="s">
        <v>281</v>
      </c>
      <c r="G9" s="7">
        <v>-3</v>
      </c>
      <c r="M9" s="14">
        <f>SUM(M4:M6)</f>
        <v>0.8</v>
      </c>
      <c r="N9" s="8" t="s">
        <v>36</v>
      </c>
    </row>
    <row r="10" spans="1:14" ht="15.75" customHeight="1">
      <c r="A10" s="15" t="s">
        <v>37</v>
      </c>
      <c r="B10" s="13" t="s">
        <v>38</v>
      </c>
      <c r="C10" s="16">
        <v>-3</v>
      </c>
      <c r="D10" s="12">
        <v>-3</v>
      </c>
      <c r="E10" s="7" t="s">
        <v>18</v>
      </c>
      <c r="F10" s="60" t="s">
        <v>283</v>
      </c>
      <c r="G10" s="7">
        <v>-3</v>
      </c>
      <c r="M10" s="14">
        <f>M7</f>
        <v>0.18333333333333332</v>
      </c>
      <c r="N10" s="8" t="s">
        <v>39</v>
      </c>
    </row>
    <row r="11" spans="1:14" ht="15.75" customHeight="1">
      <c r="A11" s="9" t="s">
        <v>40</v>
      </c>
      <c r="B11" s="13" t="s">
        <v>41</v>
      </c>
      <c r="C11" s="11">
        <v>-2</v>
      </c>
      <c r="D11" s="12">
        <v>-3</v>
      </c>
      <c r="E11" s="7" t="s">
        <v>10</v>
      </c>
      <c r="F11" s="60" t="s">
        <v>284</v>
      </c>
      <c r="G11" s="7">
        <v>-3</v>
      </c>
      <c r="I11" s="8" t="s">
        <v>42</v>
      </c>
    </row>
    <row r="12" spans="1:14" ht="15.75" customHeight="1">
      <c r="A12" s="9" t="s">
        <v>43</v>
      </c>
      <c r="B12" s="13" t="s">
        <v>44</v>
      </c>
      <c r="C12" s="11">
        <v>-3</v>
      </c>
      <c r="D12" s="12">
        <v>-3</v>
      </c>
      <c r="E12" s="7" t="s">
        <v>18</v>
      </c>
      <c r="F12" s="60" t="s">
        <v>285</v>
      </c>
      <c r="G12" s="7">
        <v>-3</v>
      </c>
      <c r="I12" s="8" t="s">
        <v>45</v>
      </c>
      <c r="J12" s="8" t="s">
        <v>46</v>
      </c>
      <c r="K12" s="8" t="s">
        <v>47</v>
      </c>
    </row>
    <row r="13" spans="1:14" ht="15.75" customHeight="1">
      <c r="A13" s="9" t="s">
        <v>48</v>
      </c>
      <c r="B13" s="13" t="s">
        <v>49</v>
      </c>
      <c r="C13" s="11">
        <v>-3</v>
      </c>
      <c r="D13" s="12">
        <v>-5</v>
      </c>
      <c r="E13" s="7" t="s">
        <v>30</v>
      </c>
      <c r="F13" s="60" t="s">
        <v>286</v>
      </c>
      <c r="G13" s="7">
        <v>-3</v>
      </c>
      <c r="I13" s="8">
        <v>5</v>
      </c>
      <c r="J13" s="14">
        <f>COUNTIF(G2:G61,5)</f>
        <v>11</v>
      </c>
    </row>
    <row r="14" spans="1:14" ht="15.75" customHeight="1">
      <c r="A14" s="3" t="s">
        <v>50</v>
      </c>
      <c r="B14" s="4" t="s">
        <v>51</v>
      </c>
      <c r="C14" s="11">
        <v>3</v>
      </c>
      <c r="D14" s="6" t="s">
        <v>52</v>
      </c>
      <c r="E14" s="7" t="s">
        <v>30</v>
      </c>
      <c r="F14" s="60" t="s">
        <v>287</v>
      </c>
      <c r="G14" s="7">
        <v>3</v>
      </c>
      <c r="I14" s="8">
        <v>4</v>
      </c>
      <c r="J14" s="14">
        <f>COUNTIF(G2:G61,4)</f>
        <v>18</v>
      </c>
    </row>
    <row r="15" spans="1:14" ht="15.75" customHeight="1">
      <c r="A15" s="3" t="s">
        <v>53</v>
      </c>
      <c r="B15" s="20" t="s">
        <v>54</v>
      </c>
      <c r="C15" s="11">
        <v>3</v>
      </c>
      <c r="D15" s="6" t="s">
        <v>55</v>
      </c>
      <c r="E15" s="7" t="s">
        <v>7</v>
      </c>
      <c r="F15" s="60" t="s">
        <v>288</v>
      </c>
      <c r="G15" s="7">
        <v>3</v>
      </c>
      <c r="I15" s="8">
        <v>3</v>
      </c>
      <c r="J15" s="14">
        <f>COUNTIF(G2:G61,3)</f>
        <v>8</v>
      </c>
    </row>
    <row r="16" spans="1:14" ht="15.75" customHeight="1">
      <c r="A16" s="3" t="s">
        <v>56</v>
      </c>
      <c r="B16" s="20" t="s">
        <v>57</v>
      </c>
      <c r="C16" s="16">
        <v>3</v>
      </c>
      <c r="D16" s="12">
        <v>3</v>
      </c>
      <c r="E16" s="7" t="s">
        <v>18</v>
      </c>
      <c r="F16" s="61" t="s">
        <v>230</v>
      </c>
      <c r="G16" s="7">
        <v>3</v>
      </c>
      <c r="I16" s="8">
        <v>2</v>
      </c>
      <c r="J16" s="14">
        <f>COUNTIF(G2:G61,2)</f>
        <v>0</v>
      </c>
    </row>
    <row r="17" spans="1:11" ht="15.75" customHeight="1">
      <c r="A17" s="9" t="s">
        <v>58</v>
      </c>
      <c r="B17" s="10" t="s">
        <v>59</v>
      </c>
      <c r="C17" s="11">
        <v>3</v>
      </c>
      <c r="D17" s="6" t="s">
        <v>60</v>
      </c>
      <c r="E17" s="7" t="s">
        <v>7</v>
      </c>
      <c r="F17" s="60" t="s">
        <v>289</v>
      </c>
      <c r="G17" s="7">
        <v>3</v>
      </c>
      <c r="I17" s="8">
        <v>1</v>
      </c>
      <c r="J17" s="14">
        <f>COUNTIF(G2:G61,1)</f>
        <v>0</v>
      </c>
    </row>
    <row r="18" spans="1:11" ht="15.75" customHeight="1">
      <c r="A18" s="9" t="s">
        <v>61</v>
      </c>
      <c r="B18" s="13" t="s">
        <v>62</v>
      </c>
      <c r="C18" s="11">
        <v>3</v>
      </c>
      <c r="D18" s="6" t="s">
        <v>63</v>
      </c>
      <c r="E18" s="7" t="s">
        <v>10</v>
      </c>
      <c r="F18" s="61" t="s">
        <v>231</v>
      </c>
      <c r="G18" s="7">
        <v>3</v>
      </c>
      <c r="I18" s="8">
        <v>-1</v>
      </c>
      <c r="K18" s="14">
        <f>COUNTIF(G2:G61,-1)</f>
        <v>0</v>
      </c>
    </row>
    <row r="19" spans="1:11" ht="15.75" customHeight="1">
      <c r="A19" s="15" t="s">
        <v>64</v>
      </c>
      <c r="B19" s="10" t="s">
        <v>65</v>
      </c>
      <c r="C19" s="19" t="s">
        <v>52</v>
      </c>
      <c r="D19" s="6" t="s">
        <v>60</v>
      </c>
      <c r="E19" s="7" t="s">
        <v>30</v>
      </c>
      <c r="F19" s="60" t="s">
        <v>233</v>
      </c>
      <c r="G19" s="7">
        <v>3</v>
      </c>
      <c r="I19" s="8">
        <v>-2</v>
      </c>
      <c r="K19" s="14">
        <f>COUNTIF(G2:G61,-2)</f>
        <v>0</v>
      </c>
    </row>
    <row r="20" spans="1:11" ht="15.75" customHeight="1">
      <c r="A20" s="9" t="s">
        <v>66</v>
      </c>
      <c r="B20" s="13" t="s">
        <v>67</v>
      </c>
      <c r="C20" s="11">
        <v>3</v>
      </c>
      <c r="D20" s="6" t="s">
        <v>68</v>
      </c>
      <c r="E20" s="7" t="s">
        <v>10</v>
      </c>
      <c r="F20" s="60" t="s">
        <v>234</v>
      </c>
      <c r="G20" s="7">
        <v>3</v>
      </c>
      <c r="I20" s="8">
        <v>-3</v>
      </c>
      <c r="K20" s="14">
        <f>COUNTIF(G2:G61,-3)</f>
        <v>5</v>
      </c>
    </row>
    <row r="21" spans="1:11" ht="15.75" customHeight="1">
      <c r="A21" s="15" t="s">
        <v>69</v>
      </c>
      <c r="B21" s="21" t="s">
        <v>70</v>
      </c>
      <c r="C21" s="16">
        <v>4</v>
      </c>
      <c r="D21" s="6" t="s">
        <v>60</v>
      </c>
      <c r="E21" s="7" t="s">
        <v>7</v>
      </c>
      <c r="F21" s="60" t="s">
        <v>235</v>
      </c>
      <c r="G21" s="7">
        <v>3</v>
      </c>
      <c r="I21" s="8">
        <v>-4</v>
      </c>
      <c r="K21" s="14">
        <f>COUNTIF(G2:G61,-4)</f>
        <v>7</v>
      </c>
    </row>
    <row r="22" spans="1:11" ht="15.75" customHeight="1">
      <c r="A22" s="3" t="s">
        <v>71</v>
      </c>
      <c r="B22" s="4" t="s">
        <v>72</v>
      </c>
      <c r="C22" s="5">
        <v>5</v>
      </c>
      <c r="D22" s="6" t="s">
        <v>63</v>
      </c>
      <c r="E22" s="7" t="s">
        <v>7</v>
      </c>
      <c r="F22" s="60" t="s">
        <v>236</v>
      </c>
      <c r="G22" s="7">
        <v>4</v>
      </c>
      <c r="I22" s="8">
        <v>-5</v>
      </c>
      <c r="K22" s="14">
        <f>COUNTIF(G2:G61,-5)</f>
        <v>0</v>
      </c>
    </row>
    <row r="23" spans="1:11" ht="15.75" customHeight="1">
      <c r="A23" s="3" t="s">
        <v>73</v>
      </c>
      <c r="B23" s="20" t="s">
        <v>74</v>
      </c>
      <c r="C23" s="11">
        <v>4</v>
      </c>
      <c r="D23" s="12">
        <v>3</v>
      </c>
      <c r="E23" s="7" t="s">
        <v>10</v>
      </c>
      <c r="F23" s="60" t="s">
        <v>237</v>
      </c>
      <c r="G23" s="7">
        <v>4</v>
      </c>
    </row>
    <row r="24" spans="1:11" ht="15.75" customHeight="1">
      <c r="A24" s="3" t="s">
        <v>75</v>
      </c>
      <c r="B24" s="20" t="s">
        <v>76</v>
      </c>
      <c r="C24" s="8">
        <v>4</v>
      </c>
      <c r="D24" s="12">
        <v>4</v>
      </c>
      <c r="E24" s="8" t="s">
        <v>18</v>
      </c>
      <c r="F24" s="63" t="s">
        <v>238</v>
      </c>
      <c r="G24" s="8">
        <v>4</v>
      </c>
      <c r="I24" s="8" t="s">
        <v>52</v>
      </c>
      <c r="J24" s="14">
        <f>COUNTIF(G2:G61,"DISCARD")</f>
        <v>11</v>
      </c>
    </row>
    <row r="25" spans="1:11" ht="15.75" customHeight="1">
      <c r="A25" s="3" t="s">
        <v>77</v>
      </c>
      <c r="B25" s="4" t="s">
        <v>78</v>
      </c>
      <c r="C25" s="22">
        <v>4</v>
      </c>
      <c r="D25" s="6" t="s">
        <v>60</v>
      </c>
      <c r="E25" s="7" t="s">
        <v>7</v>
      </c>
      <c r="F25" s="60" t="s">
        <v>239</v>
      </c>
      <c r="G25" s="7">
        <v>4</v>
      </c>
    </row>
    <row r="26" spans="1:11" ht="15.75" customHeight="1">
      <c r="A26" s="9" t="s">
        <v>79</v>
      </c>
      <c r="B26" s="10" t="s">
        <v>80</v>
      </c>
      <c r="C26" s="5">
        <v>4</v>
      </c>
      <c r="D26" s="6" t="s">
        <v>60</v>
      </c>
      <c r="E26" s="7" t="s">
        <v>7</v>
      </c>
      <c r="F26" s="60" t="s">
        <v>240</v>
      </c>
      <c r="G26" s="7">
        <v>4</v>
      </c>
    </row>
    <row r="27" spans="1:11" ht="15.75" customHeight="1">
      <c r="A27" s="9" t="s">
        <v>81</v>
      </c>
      <c r="B27" s="13" t="s">
        <v>82</v>
      </c>
      <c r="C27" s="16">
        <v>4</v>
      </c>
      <c r="D27" s="12">
        <v>5</v>
      </c>
      <c r="E27" s="60" t="s">
        <v>7</v>
      </c>
      <c r="F27" s="61" t="s">
        <v>241</v>
      </c>
      <c r="G27" s="7">
        <v>4</v>
      </c>
    </row>
    <row r="28" spans="1:11" ht="15.75" customHeight="1">
      <c r="A28" s="64" t="s">
        <v>83</v>
      </c>
      <c r="B28" s="13" t="s">
        <v>84</v>
      </c>
      <c r="C28" s="11">
        <v>4</v>
      </c>
      <c r="D28" s="6" t="s">
        <v>60</v>
      </c>
      <c r="E28" s="7" t="s">
        <v>7</v>
      </c>
      <c r="F28" s="60" t="s">
        <v>242</v>
      </c>
      <c r="G28" s="7">
        <v>4</v>
      </c>
    </row>
    <row r="29" spans="1:11" ht="15.75" customHeight="1">
      <c r="A29" s="15" t="s">
        <v>85</v>
      </c>
      <c r="B29" s="13" t="s">
        <v>86</v>
      </c>
      <c r="C29" s="22">
        <v>4</v>
      </c>
      <c r="D29" s="61" t="s">
        <v>180</v>
      </c>
      <c r="E29" s="7" t="s">
        <v>7</v>
      </c>
      <c r="F29" s="60" t="s">
        <v>243</v>
      </c>
      <c r="G29" s="7">
        <v>4</v>
      </c>
    </row>
    <row r="30" spans="1:11" ht="15.75" customHeight="1">
      <c r="A30" s="64" t="s">
        <v>87</v>
      </c>
      <c r="B30" s="13" t="s">
        <v>88</v>
      </c>
      <c r="C30" s="16">
        <v>4</v>
      </c>
      <c r="D30" s="6" t="s">
        <v>63</v>
      </c>
      <c r="E30" s="7" t="s">
        <v>7</v>
      </c>
      <c r="F30" s="60" t="s">
        <v>244</v>
      </c>
      <c r="G30" s="7">
        <v>4</v>
      </c>
    </row>
    <row r="31" spans="1:11" ht="15.75" customHeight="1">
      <c r="A31" s="15" t="s">
        <v>89</v>
      </c>
      <c r="B31" s="13" t="s">
        <v>90</v>
      </c>
      <c r="C31" s="11">
        <v>4</v>
      </c>
      <c r="D31" s="6" t="s">
        <v>60</v>
      </c>
      <c r="E31" s="7" t="s">
        <v>7</v>
      </c>
      <c r="F31" s="60" t="s">
        <v>245</v>
      </c>
      <c r="G31" s="7">
        <v>4</v>
      </c>
    </row>
    <row r="32" spans="1:11" ht="15.75" customHeight="1">
      <c r="A32" s="9" t="s">
        <v>91</v>
      </c>
      <c r="B32" s="13" t="s">
        <v>92</v>
      </c>
      <c r="C32" s="5">
        <v>4</v>
      </c>
      <c r="D32" s="12">
        <v>4</v>
      </c>
      <c r="E32" s="7" t="s">
        <v>18</v>
      </c>
      <c r="F32" s="60" t="s">
        <v>246</v>
      </c>
      <c r="G32" s="7">
        <v>4</v>
      </c>
    </row>
    <row r="33" spans="1:7" ht="15.75" customHeight="1">
      <c r="A33" s="9" t="s">
        <v>93</v>
      </c>
      <c r="B33" s="13" t="s">
        <v>94</v>
      </c>
      <c r="C33" s="16">
        <v>4</v>
      </c>
      <c r="D33" s="12">
        <v>4</v>
      </c>
      <c r="E33" s="7" t="s">
        <v>18</v>
      </c>
      <c r="F33" s="60" t="s">
        <v>247</v>
      </c>
      <c r="G33" s="7">
        <v>4</v>
      </c>
    </row>
    <row r="34" spans="1:7" ht="15.75" customHeight="1">
      <c r="A34" s="9" t="s">
        <v>95</v>
      </c>
      <c r="B34" s="13" t="s">
        <v>96</v>
      </c>
      <c r="C34" s="16">
        <v>4</v>
      </c>
      <c r="D34" s="12">
        <v>3</v>
      </c>
      <c r="E34" s="7" t="s">
        <v>10</v>
      </c>
      <c r="F34" s="60" t="s">
        <v>248</v>
      </c>
      <c r="G34" s="7">
        <v>4</v>
      </c>
    </row>
    <row r="35" spans="1:7" ht="15.75" customHeight="1">
      <c r="A35" s="64" t="s">
        <v>97</v>
      </c>
      <c r="B35" s="13" t="s">
        <v>98</v>
      </c>
      <c r="C35" s="11" t="s">
        <v>52</v>
      </c>
      <c r="D35" s="12">
        <v>4</v>
      </c>
      <c r="E35" s="7" t="s">
        <v>30</v>
      </c>
      <c r="F35" s="60" t="s">
        <v>249</v>
      </c>
      <c r="G35" s="7">
        <v>4</v>
      </c>
    </row>
    <row r="36" spans="1:7" ht="15.75" customHeight="1">
      <c r="A36" s="9" t="s">
        <v>99</v>
      </c>
      <c r="B36" s="13" t="s">
        <v>100</v>
      </c>
      <c r="C36" s="11" t="s">
        <v>52</v>
      </c>
      <c r="D36" s="6" t="s">
        <v>63</v>
      </c>
      <c r="E36" s="7" t="s">
        <v>30</v>
      </c>
      <c r="F36" s="60" t="s">
        <v>250</v>
      </c>
      <c r="G36" s="7">
        <v>4</v>
      </c>
    </row>
    <row r="37" spans="1:7" ht="15.75" customHeight="1">
      <c r="A37" s="15" t="s">
        <v>101</v>
      </c>
      <c r="B37" s="13" t="s">
        <v>102</v>
      </c>
      <c r="C37" s="11">
        <v>4</v>
      </c>
      <c r="D37" s="12">
        <v>5</v>
      </c>
      <c r="E37" s="7" t="s">
        <v>10</v>
      </c>
      <c r="F37" s="60" t="s">
        <v>251</v>
      </c>
      <c r="G37" s="7">
        <v>4</v>
      </c>
    </row>
    <row r="38" spans="1:7" ht="15.75" customHeight="1">
      <c r="A38" s="9" t="s">
        <v>103</v>
      </c>
      <c r="B38" s="13" t="s">
        <v>104</v>
      </c>
      <c r="C38" s="16">
        <v>4</v>
      </c>
      <c r="D38" s="6" t="s">
        <v>63</v>
      </c>
      <c r="E38" s="7" t="s">
        <v>7</v>
      </c>
      <c r="F38" s="60" t="s">
        <v>252</v>
      </c>
      <c r="G38" s="7">
        <v>4</v>
      </c>
    </row>
    <row r="39" spans="1:7" ht="15.75" customHeight="1">
      <c r="A39" s="15" t="s">
        <v>105</v>
      </c>
      <c r="B39" s="21" t="s">
        <v>106</v>
      </c>
      <c r="C39" s="5">
        <v>3</v>
      </c>
      <c r="D39" s="12">
        <v>4</v>
      </c>
      <c r="E39" s="7" t="s">
        <v>10</v>
      </c>
      <c r="F39" s="60" t="s">
        <v>253</v>
      </c>
      <c r="G39" s="7">
        <v>4</v>
      </c>
    </row>
    <row r="40" spans="1:7" ht="15.75" customHeight="1">
      <c r="A40" s="3" t="s">
        <v>107</v>
      </c>
      <c r="B40" s="20" t="s">
        <v>108</v>
      </c>
      <c r="C40" s="11">
        <v>5</v>
      </c>
      <c r="D40" s="12">
        <v>5</v>
      </c>
      <c r="E40" s="7" t="s">
        <v>18</v>
      </c>
      <c r="F40" s="60" t="s">
        <v>254</v>
      </c>
      <c r="G40" s="3">
        <v>5</v>
      </c>
    </row>
    <row r="41" spans="1:7" ht="15.75" customHeight="1">
      <c r="A41" s="3" t="s">
        <v>109</v>
      </c>
      <c r="B41" s="20" t="s">
        <v>110</v>
      </c>
      <c r="C41" s="11">
        <v>5</v>
      </c>
      <c r="D41" s="6" t="s">
        <v>68</v>
      </c>
      <c r="E41" s="7" t="s">
        <v>7</v>
      </c>
      <c r="F41" s="60" t="s">
        <v>256</v>
      </c>
      <c r="G41" s="7">
        <v>5</v>
      </c>
    </row>
    <row r="42" spans="1:7" ht="15.75" customHeight="1">
      <c r="A42" s="3" t="s">
        <v>111</v>
      </c>
      <c r="B42" s="20" t="s">
        <v>112</v>
      </c>
      <c r="C42" s="11">
        <v>5</v>
      </c>
      <c r="D42" s="12">
        <v>5</v>
      </c>
      <c r="E42" s="7" t="s">
        <v>18</v>
      </c>
      <c r="F42" s="61" t="s">
        <v>255</v>
      </c>
      <c r="G42" s="7">
        <v>5</v>
      </c>
    </row>
    <row r="43" spans="1:7" ht="15.75" customHeight="1">
      <c r="A43" s="3" t="s">
        <v>113</v>
      </c>
      <c r="B43" s="20" t="s">
        <v>114</v>
      </c>
      <c r="C43" s="16">
        <v>4</v>
      </c>
      <c r="D43" s="6" t="s">
        <v>63</v>
      </c>
      <c r="E43" s="7" t="s">
        <v>7</v>
      </c>
      <c r="F43" s="60" t="s">
        <v>257</v>
      </c>
      <c r="G43" s="7">
        <v>5</v>
      </c>
    </row>
    <row r="44" spans="1:7" ht="15.75" customHeight="1">
      <c r="A44" s="9" t="s">
        <v>115</v>
      </c>
      <c r="B44" s="13" t="s">
        <v>116</v>
      </c>
      <c r="C44" s="11">
        <v>4</v>
      </c>
      <c r="D44" s="12">
        <v>5</v>
      </c>
      <c r="E44" s="7" t="s">
        <v>10</v>
      </c>
      <c r="F44" s="60" t="s">
        <v>258</v>
      </c>
      <c r="G44" s="7">
        <v>5</v>
      </c>
    </row>
    <row r="45" spans="1:7" ht="15.75" customHeight="1">
      <c r="A45" s="15" t="s">
        <v>117</v>
      </c>
      <c r="B45" s="10" t="s">
        <v>118</v>
      </c>
      <c r="C45" s="11">
        <v>4</v>
      </c>
      <c r="D45" s="12">
        <v>5</v>
      </c>
      <c r="E45" s="7" t="s">
        <v>10</v>
      </c>
      <c r="F45" s="60" t="s">
        <v>259</v>
      </c>
      <c r="G45" s="7">
        <v>5</v>
      </c>
    </row>
    <row r="46" spans="1:7" ht="15.75" customHeight="1">
      <c r="A46" s="15" t="s">
        <v>119</v>
      </c>
      <c r="B46" s="13" t="s">
        <v>120</v>
      </c>
      <c r="C46" s="22">
        <v>4</v>
      </c>
      <c r="D46" s="12">
        <v>5</v>
      </c>
      <c r="E46" s="7" t="s">
        <v>10</v>
      </c>
      <c r="F46" s="60" t="s">
        <v>260</v>
      </c>
      <c r="G46" s="7">
        <v>5</v>
      </c>
    </row>
    <row r="47" spans="1:7" ht="15.75" customHeight="1">
      <c r="A47" s="9" t="s">
        <v>121</v>
      </c>
      <c r="B47" s="13" t="s">
        <v>122</v>
      </c>
      <c r="C47" s="11">
        <v>4</v>
      </c>
      <c r="D47" s="12">
        <v>5</v>
      </c>
      <c r="E47" s="7" t="s">
        <v>10</v>
      </c>
      <c r="F47" s="60" t="s">
        <v>261</v>
      </c>
      <c r="G47" s="7">
        <v>5</v>
      </c>
    </row>
    <row r="48" spans="1:7" ht="15.75" customHeight="1">
      <c r="A48" s="9" t="s">
        <v>123</v>
      </c>
      <c r="B48" s="21" t="s">
        <v>124</v>
      </c>
      <c r="C48" s="22">
        <v>4</v>
      </c>
      <c r="D48" s="12">
        <v>5</v>
      </c>
      <c r="E48" s="7" t="s">
        <v>10</v>
      </c>
      <c r="F48" s="61" t="s">
        <v>262</v>
      </c>
      <c r="G48" s="7">
        <v>5</v>
      </c>
    </row>
    <row r="49" spans="1:11" ht="15.75" customHeight="1">
      <c r="A49" s="15" t="s">
        <v>125</v>
      </c>
      <c r="B49" s="21" t="s">
        <v>126</v>
      </c>
      <c r="C49" s="16">
        <v>4</v>
      </c>
      <c r="D49" s="12">
        <v>5</v>
      </c>
      <c r="E49" s="3" t="s">
        <v>10</v>
      </c>
      <c r="F49" s="60" t="s">
        <v>263</v>
      </c>
      <c r="G49" s="3">
        <v>5</v>
      </c>
    </row>
    <row r="50" spans="1:11" ht="15.75" customHeight="1">
      <c r="A50" s="9" t="s">
        <v>127</v>
      </c>
      <c r="B50" s="21" t="s">
        <v>128</v>
      </c>
      <c r="C50" s="11">
        <v>5</v>
      </c>
      <c r="D50" s="6" t="s">
        <v>63</v>
      </c>
      <c r="E50" s="7" t="s">
        <v>7</v>
      </c>
      <c r="F50" s="60" t="s">
        <v>264</v>
      </c>
      <c r="G50" s="7">
        <v>5</v>
      </c>
    </row>
    <row r="51" spans="1:11" ht="15.75" customHeight="1">
      <c r="A51" s="3" t="s">
        <v>129</v>
      </c>
      <c r="B51" s="20" t="s">
        <v>130</v>
      </c>
      <c r="C51" s="11">
        <v>5</v>
      </c>
      <c r="D51" s="6" t="s">
        <v>52</v>
      </c>
      <c r="E51" s="7" t="s">
        <v>30</v>
      </c>
      <c r="F51" s="60" t="s">
        <v>265</v>
      </c>
      <c r="G51" s="7" t="s">
        <v>52</v>
      </c>
    </row>
    <row r="52" spans="1:11" ht="15.75" customHeight="1">
      <c r="A52" s="3" t="s">
        <v>131</v>
      </c>
      <c r="B52" s="4" t="s">
        <v>132</v>
      </c>
      <c r="C52" s="22">
        <v>4</v>
      </c>
      <c r="D52" s="6" t="s">
        <v>52</v>
      </c>
      <c r="E52" s="7" t="s">
        <v>30</v>
      </c>
      <c r="F52" s="60" t="s">
        <v>266</v>
      </c>
      <c r="G52" s="7" t="s">
        <v>52</v>
      </c>
      <c r="K52" s="23"/>
    </row>
    <row r="53" spans="1:11" ht="15.75" customHeight="1">
      <c r="A53" s="3" t="s">
        <v>133</v>
      </c>
      <c r="B53" s="4" t="s">
        <v>134</v>
      </c>
      <c r="C53" s="11">
        <v>3</v>
      </c>
      <c r="D53" s="6" t="s">
        <v>52</v>
      </c>
      <c r="E53" s="7" t="s">
        <v>30</v>
      </c>
      <c r="F53" s="60" t="s">
        <v>267</v>
      </c>
      <c r="G53" s="7" t="s">
        <v>52</v>
      </c>
    </row>
    <row r="54" spans="1:11" ht="15.75" customHeight="1">
      <c r="A54" s="61" t="s">
        <v>135</v>
      </c>
      <c r="B54" s="4" t="s">
        <v>136</v>
      </c>
      <c r="C54" s="11" t="s">
        <v>52</v>
      </c>
      <c r="D54" s="61" t="s">
        <v>300</v>
      </c>
      <c r="E54" s="7" t="s">
        <v>137</v>
      </c>
      <c r="F54" s="60" t="s">
        <v>268</v>
      </c>
      <c r="G54" s="7" t="s">
        <v>52</v>
      </c>
    </row>
    <row r="55" spans="1:11" ht="15.75" customHeight="1">
      <c r="A55" s="9" t="s">
        <v>138</v>
      </c>
      <c r="B55" s="13" t="s">
        <v>139</v>
      </c>
      <c r="C55" s="11" t="s">
        <v>52</v>
      </c>
      <c r="D55" s="6" t="s">
        <v>55</v>
      </c>
      <c r="E55" s="7" t="s">
        <v>7</v>
      </c>
      <c r="F55" s="60" t="s">
        <v>269</v>
      </c>
      <c r="G55" s="7" t="s">
        <v>52</v>
      </c>
    </row>
    <row r="56" spans="1:11" ht="15.75" customHeight="1">
      <c r="A56" s="15" t="s">
        <v>140</v>
      </c>
      <c r="B56" s="13" t="s">
        <v>141</v>
      </c>
      <c r="C56" s="11" t="s">
        <v>52</v>
      </c>
      <c r="D56" s="6" t="s">
        <v>142</v>
      </c>
      <c r="E56" s="7" t="s">
        <v>7</v>
      </c>
      <c r="F56" s="61" t="s">
        <v>268</v>
      </c>
      <c r="G56" s="7" t="s">
        <v>52</v>
      </c>
    </row>
    <row r="57" spans="1:11" ht="15.75" customHeight="1">
      <c r="A57" s="15" t="s">
        <v>143</v>
      </c>
      <c r="B57" s="10" t="s">
        <v>144</v>
      </c>
      <c r="C57" s="11" t="s">
        <v>52</v>
      </c>
      <c r="D57" s="6" t="s">
        <v>52</v>
      </c>
      <c r="E57" s="7" t="s">
        <v>18</v>
      </c>
      <c r="F57" s="60" t="s">
        <v>270</v>
      </c>
      <c r="G57" s="7" t="s">
        <v>52</v>
      </c>
    </row>
    <row r="58" spans="1:11" ht="15.75" customHeight="1">
      <c r="A58" s="15" t="s">
        <v>145</v>
      </c>
      <c r="B58" s="10" t="s">
        <v>146</v>
      </c>
      <c r="C58" s="11" t="s">
        <v>52</v>
      </c>
      <c r="D58" s="6" t="s">
        <v>52</v>
      </c>
      <c r="E58" s="7" t="s">
        <v>18</v>
      </c>
      <c r="F58" s="60" t="s">
        <v>271</v>
      </c>
      <c r="G58" s="7" t="s">
        <v>52</v>
      </c>
    </row>
    <row r="59" spans="1:11" ht="15.75" customHeight="1">
      <c r="A59" s="15" t="s">
        <v>147</v>
      </c>
      <c r="B59" s="13" t="s">
        <v>148</v>
      </c>
      <c r="C59" s="11" t="s">
        <v>52</v>
      </c>
      <c r="D59" s="6" t="s">
        <v>52</v>
      </c>
      <c r="E59" s="7" t="s">
        <v>18</v>
      </c>
      <c r="F59" s="61" t="s">
        <v>272</v>
      </c>
      <c r="G59" s="7" t="s">
        <v>52</v>
      </c>
    </row>
    <row r="60" spans="1:11" ht="15.75" customHeight="1">
      <c r="A60" s="15" t="s">
        <v>149</v>
      </c>
      <c r="B60" s="10" t="s">
        <v>150</v>
      </c>
      <c r="C60" s="19">
        <v>3</v>
      </c>
      <c r="D60" s="6" t="s">
        <v>52</v>
      </c>
      <c r="E60" s="7" t="s">
        <v>30</v>
      </c>
      <c r="F60" s="61" t="s">
        <v>273</v>
      </c>
      <c r="G60" s="7" t="s">
        <v>52</v>
      </c>
    </row>
    <row r="61" spans="1:11" ht="15.75" customHeight="1">
      <c r="A61" s="15" t="s">
        <v>151</v>
      </c>
      <c r="B61" s="21" t="s">
        <v>152</v>
      </c>
      <c r="C61" s="16" t="s">
        <v>52</v>
      </c>
      <c r="D61" s="6" t="s">
        <v>153</v>
      </c>
      <c r="E61" s="7" t="s">
        <v>7</v>
      </c>
      <c r="F61" s="61" t="s">
        <v>274</v>
      </c>
      <c r="G61" s="7" t="s">
        <v>52</v>
      </c>
    </row>
    <row r="69" spans="2:2" ht="12.75">
      <c r="B69" s="24"/>
    </row>
  </sheetData>
  <autoFilter ref="A1:G61" xr:uid="{00000000-0009-0000-0000-000000000000}"/>
  <customSheetViews>
    <customSheetView guid="{B453E48B-03C3-477D-9178-5AE25FF1E5AC}" filter="1" showAutoFilter="1">
      <pageMargins left="0.7" right="0.7" top="0.78740157499999996" bottom="0.78740157499999996" header="0.3" footer="0.3"/>
      <autoFilter ref="B1:I61" xr:uid="{907188F6-C7BB-4EC5-AF12-58BD75C896F8}"/>
    </customSheetView>
  </customSheetViews>
  <mergeCells count="1">
    <mergeCell ref="I2:M2"/>
  </mergeCells>
  <hyperlinks>
    <hyperlink ref="B2" r:id="rId1" xr:uid="{00000000-0004-0000-0000-000000000000}"/>
    <hyperlink ref="B3" r:id="rId2" xr:uid="{00000000-0004-0000-0000-000001000000}"/>
    <hyperlink ref="B4" r:id="rId3" xr:uid="{00000000-0004-0000-0000-000002000000}"/>
    <hyperlink ref="B5" r:id="rId4" xr:uid="{00000000-0004-0000-0000-000003000000}"/>
    <hyperlink ref="B6" r:id="rId5" xr:uid="{00000000-0004-0000-0000-000004000000}"/>
    <hyperlink ref="B7" r:id="rId6" xr:uid="{00000000-0004-0000-0000-000005000000}"/>
    <hyperlink ref="B8" r:id="rId7" xr:uid="{00000000-0004-0000-0000-000006000000}"/>
    <hyperlink ref="B9" r:id="rId8" xr:uid="{00000000-0004-0000-0000-000007000000}"/>
    <hyperlink ref="B10" r:id="rId9" xr:uid="{00000000-0004-0000-0000-000008000000}"/>
    <hyperlink ref="B11" r:id="rId10" xr:uid="{00000000-0004-0000-0000-000009000000}"/>
    <hyperlink ref="B12" r:id="rId11" xr:uid="{00000000-0004-0000-0000-00000A000000}"/>
    <hyperlink ref="B13" r:id="rId12" xr:uid="{00000000-0004-0000-0000-00000B000000}"/>
    <hyperlink ref="B14" r:id="rId13" xr:uid="{00000000-0004-0000-0000-00000C000000}"/>
    <hyperlink ref="B15" r:id="rId14" xr:uid="{00000000-0004-0000-0000-00000D000000}"/>
    <hyperlink ref="B16" r:id="rId15" xr:uid="{00000000-0004-0000-0000-00000E000000}"/>
    <hyperlink ref="B17" r:id="rId16" xr:uid="{00000000-0004-0000-0000-00000F000000}"/>
    <hyperlink ref="B18" r:id="rId17" xr:uid="{00000000-0004-0000-0000-000010000000}"/>
    <hyperlink ref="B19" r:id="rId18" xr:uid="{00000000-0004-0000-0000-000011000000}"/>
    <hyperlink ref="B20" r:id="rId19" xr:uid="{00000000-0004-0000-0000-000012000000}"/>
    <hyperlink ref="B21" r:id="rId20" xr:uid="{00000000-0004-0000-0000-000013000000}"/>
    <hyperlink ref="B22" r:id="rId21" xr:uid="{00000000-0004-0000-0000-000014000000}"/>
    <hyperlink ref="B23" r:id="rId22" xr:uid="{00000000-0004-0000-0000-000015000000}"/>
    <hyperlink ref="B24" r:id="rId23" xr:uid="{00000000-0004-0000-0000-000016000000}"/>
    <hyperlink ref="B25" r:id="rId24" xr:uid="{00000000-0004-0000-0000-000017000000}"/>
    <hyperlink ref="B26" r:id="rId25" xr:uid="{00000000-0004-0000-0000-000018000000}"/>
    <hyperlink ref="B27" r:id="rId26" xr:uid="{00000000-0004-0000-0000-000019000000}"/>
    <hyperlink ref="B28" r:id="rId27" xr:uid="{00000000-0004-0000-0000-00001A000000}"/>
    <hyperlink ref="B29" r:id="rId28" xr:uid="{00000000-0004-0000-0000-00001B000000}"/>
    <hyperlink ref="B30" r:id="rId29" xr:uid="{00000000-0004-0000-0000-00001C000000}"/>
    <hyperlink ref="B31" r:id="rId30" xr:uid="{00000000-0004-0000-0000-00001D000000}"/>
    <hyperlink ref="B32" r:id="rId31" xr:uid="{00000000-0004-0000-0000-00001E000000}"/>
    <hyperlink ref="B33" r:id="rId32" xr:uid="{00000000-0004-0000-0000-00001F000000}"/>
    <hyperlink ref="B34" r:id="rId33" xr:uid="{00000000-0004-0000-0000-000020000000}"/>
    <hyperlink ref="B35" r:id="rId34" xr:uid="{00000000-0004-0000-0000-000021000000}"/>
    <hyperlink ref="B36" r:id="rId35" xr:uid="{00000000-0004-0000-0000-000022000000}"/>
    <hyperlink ref="B37" r:id="rId36" xr:uid="{00000000-0004-0000-0000-000023000000}"/>
    <hyperlink ref="B38" r:id="rId37" xr:uid="{00000000-0004-0000-0000-000024000000}"/>
    <hyperlink ref="B39" r:id="rId38" xr:uid="{00000000-0004-0000-0000-000025000000}"/>
    <hyperlink ref="B40" r:id="rId39" xr:uid="{00000000-0004-0000-0000-000026000000}"/>
    <hyperlink ref="B41" r:id="rId40" xr:uid="{00000000-0004-0000-0000-000027000000}"/>
    <hyperlink ref="B42" r:id="rId41" xr:uid="{00000000-0004-0000-0000-000028000000}"/>
    <hyperlink ref="B43" r:id="rId42" xr:uid="{00000000-0004-0000-0000-000029000000}"/>
    <hyperlink ref="B44" r:id="rId43" xr:uid="{00000000-0004-0000-0000-00002A000000}"/>
    <hyperlink ref="B45" r:id="rId44" xr:uid="{00000000-0004-0000-0000-00002B000000}"/>
    <hyperlink ref="B46" r:id="rId45" xr:uid="{00000000-0004-0000-0000-00002C000000}"/>
    <hyperlink ref="B47" r:id="rId46" xr:uid="{00000000-0004-0000-0000-00002D000000}"/>
    <hyperlink ref="B48" r:id="rId47" xr:uid="{00000000-0004-0000-0000-00002E000000}"/>
    <hyperlink ref="B49" r:id="rId48" xr:uid="{00000000-0004-0000-0000-00002F000000}"/>
    <hyperlink ref="B50" r:id="rId49" xr:uid="{00000000-0004-0000-0000-000030000000}"/>
    <hyperlink ref="B51" r:id="rId50" xr:uid="{00000000-0004-0000-0000-000031000000}"/>
    <hyperlink ref="B52" r:id="rId51" xr:uid="{00000000-0004-0000-0000-000032000000}"/>
    <hyperlink ref="B53" r:id="rId52" xr:uid="{00000000-0004-0000-0000-000033000000}"/>
    <hyperlink ref="B54" r:id="rId53" xr:uid="{00000000-0004-0000-0000-000034000000}"/>
    <hyperlink ref="B55" r:id="rId54" xr:uid="{00000000-0004-0000-0000-000036000000}"/>
    <hyperlink ref="B56" r:id="rId55" xr:uid="{00000000-0004-0000-0000-000037000000}"/>
    <hyperlink ref="B57" r:id="rId56" xr:uid="{00000000-0004-0000-0000-000038000000}"/>
    <hyperlink ref="B58" r:id="rId57" xr:uid="{00000000-0004-0000-0000-000039000000}"/>
    <hyperlink ref="B59" r:id="rId58" xr:uid="{00000000-0004-0000-0000-00003A000000}"/>
    <hyperlink ref="B60" r:id="rId59" xr:uid="{00000000-0004-0000-0000-00003B000000}"/>
    <hyperlink ref="B61" r:id="rId60" xr:uid="{00000000-0004-0000-0000-00003C000000}"/>
  </hyperlinks>
  <pageMargins left="0.7" right="0.7" top="0.78740157499999996" bottom="0.78740157499999996" header="0.3" footer="0.3"/>
  <pageSetup paperSize="9" orientation="portrait" r:id="rId61"/>
  <drawing r:id="rId6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N61"/>
  <sheetViews>
    <sheetView workbookViewId="0">
      <pane ySplit="1" topLeftCell="A2" activePane="bottomLeft" state="frozen"/>
      <selection pane="bottomLeft" activeCell="C1" sqref="C1:D1"/>
    </sheetView>
  </sheetViews>
  <sheetFormatPr baseColWidth="10" defaultColWidth="12.5703125" defaultRowHeight="15.75" customHeight="1"/>
  <cols>
    <col min="1" max="1" width="4.85546875" customWidth="1"/>
    <col min="2" max="2" width="39.7109375" customWidth="1"/>
    <col min="3" max="4" width="19.7109375" customWidth="1"/>
    <col min="5" max="5" width="13.85546875" customWidth="1"/>
    <col min="6" max="6" width="13.85546875" style="47" customWidth="1"/>
    <col min="7" max="7" width="13.5703125" customWidth="1"/>
    <col min="10" max="10" width="24.5703125" customWidth="1"/>
    <col min="11" max="11" width="21" customWidth="1"/>
  </cols>
  <sheetData>
    <row r="1" spans="1:14" ht="12.75">
      <c r="A1" s="1" t="s">
        <v>0</v>
      </c>
      <c r="B1" s="1" t="s">
        <v>1</v>
      </c>
      <c r="C1" s="68" t="s">
        <v>321</v>
      </c>
      <c r="D1" s="62" t="s">
        <v>322</v>
      </c>
      <c r="E1" s="2" t="s">
        <v>2</v>
      </c>
      <c r="F1" s="65" t="s">
        <v>232</v>
      </c>
      <c r="G1" s="2" t="s">
        <v>3</v>
      </c>
    </row>
    <row r="2" spans="1:14" ht="15.75" customHeight="1">
      <c r="A2" s="15" t="s">
        <v>154</v>
      </c>
      <c r="B2" s="13" t="s">
        <v>155</v>
      </c>
      <c r="C2" s="26">
        <v>-3</v>
      </c>
      <c r="D2" s="27" t="s">
        <v>6</v>
      </c>
      <c r="E2" s="8" t="s">
        <v>10</v>
      </c>
      <c r="F2" s="63" t="s">
        <v>290</v>
      </c>
      <c r="G2" s="28">
        <v>-4</v>
      </c>
      <c r="I2" s="48" t="s">
        <v>2</v>
      </c>
      <c r="J2" s="49"/>
      <c r="K2" s="49"/>
      <c r="L2" s="49"/>
      <c r="M2" s="49"/>
    </row>
    <row r="3" spans="1:14" ht="15.75" customHeight="1">
      <c r="A3" s="9" t="s">
        <v>156</v>
      </c>
      <c r="B3" s="29" t="s">
        <v>157</v>
      </c>
      <c r="C3" s="30">
        <v>-4</v>
      </c>
      <c r="D3" s="27" t="s">
        <v>6</v>
      </c>
      <c r="E3" s="8" t="s">
        <v>7</v>
      </c>
      <c r="F3" s="66" t="s">
        <v>291</v>
      </c>
      <c r="G3" s="28">
        <v>-4</v>
      </c>
      <c r="I3" s="8" t="s">
        <v>11</v>
      </c>
      <c r="J3" s="8" t="s">
        <v>12</v>
      </c>
      <c r="K3" s="8" t="s">
        <v>13</v>
      </c>
      <c r="L3" s="8" t="s">
        <v>14</v>
      </c>
      <c r="M3" s="8" t="s">
        <v>15</v>
      </c>
    </row>
    <row r="4" spans="1:14" ht="15.75" customHeight="1">
      <c r="A4" s="9" t="s">
        <v>16</v>
      </c>
      <c r="B4" s="29" t="s">
        <v>17</v>
      </c>
      <c r="C4" s="30">
        <v>-4</v>
      </c>
      <c r="D4" s="12">
        <v>-4</v>
      </c>
      <c r="E4" s="8" t="s">
        <v>18</v>
      </c>
      <c r="F4" s="63" t="s">
        <v>292</v>
      </c>
      <c r="G4" s="28">
        <v>-4</v>
      </c>
      <c r="I4" s="8" t="s">
        <v>18</v>
      </c>
      <c r="J4" s="8" t="s">
        <v>19</v>
      </c>
      <c r="K4" s="8" t="s">
        <v>20</v>
      </c>
      <c r="L4" s="14">
        <f>COUNTIF(E2:E61,I4)</f>
        <v>2</v>
      </c>
      <c r="M4" s="14">
        <f>L4/COUNTA(E2:E61)</f>
        <v>0.11764705882352941</v>
      </c>
    </row>
    <row r="5" spans="1:14" ht="15.75" customHeight="1">
      <c r="A5" s="15" t="s">
        <v>158</v>
      </c>
      <c r="B5" s="13" t="s">
        <v>159</v>
      </c>
      <c r="C5" s="26">
        <v>-3</v>
      </c>
      <c r="D5" s="27" t="s">
        <v>52</v>
      </c>
      <c r="E5" s="8" t="s">
        <v>30</v>
      </c>
      <c r="F5" s="63" t="s">
        <v>293</v>
      </c>
      <c r="G5" s="28">
        <v>-3</v>
      </c>
      <c r="I5" s="8" t="s">
        <v>7</v>
      </c>
      <c r="J5" s="8" t="s">
        <v>23</v>
      </c>
      <c r="K5" s="8" t="s">
        <v>24</v>
      </c>
      <c r="L5" s="14">
        <f>COUNTIF(E2:E61,I5)</f>
        <v>4</v>
      </c>
      <c r="M5" s="14">
        <f>L5/COUNTA(E2:E61)</f>
        <v>0.23529411764705882</v>
      </c>
    </row>
    <row r="6" spans="1:14" ht="15.75" customHeight="1">
      <c r="A6" s="15" t="s">
        <v>25</v>
      </c>
      <c r="B6" s="13" t="s">
        <v>26</v>
      </c>
      <c r="C6" s="26">
        <v>3</v>
      </c>
      <c r="D6" s="12">
        <v>-3</v>
      </c>
      <c r="E6" s="8" t="s">
        <v>30</v>
      </c>
      <c r="F6" s="63" t="s">
        <v>294</v>
      </c>
      <c r="G6" s="28">
        <v>-3</v>
      </c>
      <c r="I6" s="8" t="s">
        <v>10</v>
      </c>
      <c r="J6" s="8" t="s">
        <v>27</v>
      </c>
      <c r="K6" s="8" t="s">
        <v>24</v>
      </c>
      <c r="L6" s="14">
        <f>COUNTIF(E2:E61,I6)</f>
        <v>6</v>
      </c>
      <c r="M6" s="14">
        <f>L6/COUNTA(E2:E61)</f>
        <v>0.35294117647058826</v>
      </c>
    </row>
    <row r="7" spans="1:14" ht="15.75" customHeight="1">
      <c r="A7" s="9" t="s">
        <v>8</v>
      </c>
      <c r="B7" s="10" t="s">
        <v>9</v>
      </c>
      <c r="C7" s="30">
        <v>-3</v>
      </c>
      <c r="D7" s="27">
        <v>-4</v>
      </c>
      <c r="E7" s="8" t="s">
        <v>10</v>
      </c>
      <c r="F7" s="63" t="s">
        <v>295</v>
      </c>
      <c r="G7" s="28">
        <v>-3</v>
      </c>
      <c r="I7" s="8" t="s">
        <v>30</v>
      </c>
      <c r="J7" s="8" t="s">
        <v>31</v>
      </c>
      <c r="K7" s="8" t="s">
        <v>229</v>
      </c>
      <c r="L7" s="14">
        <f>COUNTIF(E2:E61,I7)</f>
        <v>5</v>
      </c>
      <c r="M7" s="14">
        <f>L7/COUNTA(E2:E61)</f>
        <v>0.29411764705882354</v>
      </c>
    </row>
    <row r="8" spans="1:14" ht="15.75" customHeight="1">
      <c r="A8" s="15" t="s">
        <v>160</v>
      </c>
      <c r="B8" s="13" t="s">
        <v>161</v>
      </c>
      <c r="C8" s="26">
        <v>-3</v>
      </c>
      <c r="D8" s="12">
        <v>-4</v>
      </c>
      <c r="E8" s="8" t="s">
        <v>10</v>
      </c>
      <c r="F8" s="63" t="s">
        <v>296</v>
      </c>
      <c r="G8" s="28">
        <v>-3</v>
      </c>
      <c r="M8" s="18"/>
    </row>
    <row r="9" spans="1:14" ht="15.75" customHeight="1">
      <c r="A9" s="15" t="s">
        <v>162</v>
      </c>
      <c r="B9" s="13" t="s">
        <v>163</v>
      </c>
      <c r="C9" s="26">
        <v>3</v>
      </c>
      <c r="D9" s="12">
        <v>3</v>
      </c>
      <c r="E9" s="8" t="s">
        <v>18</v>
      </c>
      <c r="F9" s="63" t="s">
        <v>297</v>
      </c>
      <c r="G9" s="28">
        <v>3</v>
      </c>
      <c r="M9" s="14">
        <f>SUM(M4:M6)</f>
        <v>0.70588235294117641</v>
      </c>
      <c r="N9" s="8" t="s">
        <v>36</v>
      </c>
    </row>
    <row r="10" spans="1:14" ht="15.75" customHeight="1">
      <c r="A10" s="15" t="s">
        <v>40</v>
      </c>
      <c r="B10" s="13" t="s">
        <v>41</v>
      </c>
      <c r="C10" s="30">
        <v>4</v>
      </c>
      <c r="D10" s="27">
        <v>3</v>
      </c>
      <c r="E10" s="8" t="s">
        <v>10</v>
      </c>
      <c r="F10" s="63" t="s">
        <v>298</v>
      </c>
      <c r="G10" s="31">
        <v>3</v>
      </c>
      <c r="M10" s="14">
        <f>M7</f>
        <v>0.29411764705882354</v>
      </c>
      <c r="N10" s="8" t="s">
        <v>39</v>
      </c>
    </row>
    <row r="11" spans="1:14" ht="15.75" customHeight="1">
      <c r="A11" s="64" t="s">
        <v>164</v>
      </c>
      <c r="B11" s="13" t="s">
        <v>165</v>
      </c>
      <c r="C11" s="27">
        <v>4</v>
      </c>
      <c r="D11" s="12" t="s">
        <v>166</v>
      </c>
      <c r="E11" s="8" t="s">
        <v>7</v>
      </c>
      <c r="F11" s="63" t="s">
        <v>301</v>
      </c>
      <c r="G11" s="32">
        <v>4</v>
      </c>
      <c r="I11" s="8" t="s">
        <v>167</v>
      </c>
    </row>
    <row r="12" spans="1:14" ht="15.75" customHeight="1">
      <c r="A12" s="9" t="s">
        <v>168</v>
      </c>
      <c r="B12" s="33" t="s">
        <v>169</v>
      </c>
      <c r="C12" s="30">
        <v>4</v>
      </c>
      <c r="D12" s="27" t="s">
        <v>63</v>
      </c>
      <c r="E12" s="8" t="s">
        <v>7</v>
      </c>
      <c r="F12" s="63" t="s">
        <v>302</v>
      </c>
      <c r="G12" s="28">
        <v>4</v>
      </c>
      <c r="I12" s="8" t="s">
        <v>45</v>
      </c>
      <c r="J12" s="8" t="s">
        <v>46</v>
      </c>
      <c r="K12" s="8" t="s">
        <v>47</v>
      </c>
    </row>
    <row r="13" spans="1:14" ht="15.75" customHeight="1">
      <c r="A13" s="15" t="s">
        <v>97</v>
      </c>
      <c r="B13" s="13" t="s">
        <v>98</v>
      </c>
      <c r="C13" s="30">
        <v>5</v>
      </c>
      <c r="D13" s="27">
        <v>4</v>
      </c>
      <c r="E13" s="8" t="s">
        <v>10</v>
      </c>
      <c r="F13" s="63" t="s">
        <v>303</v>
      </c>
      <c r="G13" s="28">
        <v>5</v>
      </c>
      <c r="I13" s="8">
        <v>5</v>
      </c>
      <c r="J13" s="14">
        <f>COUNTIF(G2:G61,5)</f>
        <v>2</v>
      </c>
    </row>
    <row r="14" spans="1:14" ht="15.75" customHeight="1">
      <c r="A14" s="15" t="s">
        <v>81</v>
      </c>
      <c r="B14" s="13" t="s">
        <v>82</v>
      </c>
      <c r="C14" s="30">
        <v>4</v>
      </c>
      <c r="D14" s="12">
        <v>5</v>
      </c>
      <c r="E14" s="8" t="s">
        <v>10</v>
      </c>
      <c r="F14" s="63" t="s">
        <v>304</v>
      </c>
      <c r="G14" s="28">
        <v>5</v>
      </c>
      <c r="I14" s="8">
        <v>4</v>
      </c>
      <c r="J14" s="14">
        <f>COUNTIF(G2:G61,4)</f>
        <v>2</v>
      </c>
    </row>
    <row r="15" spans="1:14" ht="15.75" customHeight="1">
      <c r="A15" s="15" t="s">
        <v>85</v>
      </c>
      <c r="B15" s="13" t="s">
        <v>86</v>
      </c>
      <c r="C15" s="26">
        <v>-3</v>
      </c>
      <c r="D15" s="27" t="s">
        <v>52</v>
      </c>
      <c r="E15" s="8" t="s">
        <v>30</v>
      </c>
      <c r="F15" s="63" t="s">
        <v>305</v>
      </c>
      <c r="G15" s="28" t="s">
        <v>52</v>
      </c>
      <c r="I15" s="8">
        <v>3</v>
      </c>
      <c r="J15" s="14">
        <f>COUNTIF(G2:G61,3)</f>
        <v>2</v>
      </c>
    </row>
    <row r="16" spans="1:14" ht="15.75" customHeight="1">
      <c r="A16" s="15" t="s">
        <v>170</v>
      </c>
      <c r="B16" s="13" t="s">
        <v>171</v>
      </c>
      <c r="C16" s="26" t="s">
        <v>52</v>
      </c>
      <c r="D16" s="67" t="s">
        <v>299</v>
      </c>
      <c r="E16" s="8" t="s">
        <v>7</v>
      </c>
      <c r="F16" s="66" t="s">
        <v>306</v>
      </c>
      <c r="G16" s="31" t="s">
        <v>52</v>
      </c>
      <c r="I16" s="8">
        <v>2</v>
      </c>
      <c r="J16" s="14">
        <f>COUNTIF(G2:G61,2)</f>
        <v>0</v>
      </c>
    </row>
    <row r="17" spans="1:11" ht="15.75" customHeight="1">
      <c r="A17" s="9" t="s">
        <v>123</v>
      </c>
      <c r="B17" s="33" t="s">
        <v>124</v>
      </c>
      <c r="C17" s="30">
        <v>-4</v>
      </c>
      <c r="D17" s="27" t="s">
        <v>52</v>
      </c>
      <c r="E17" s="8" t="s">
        <v>30</v>
      </c>
      <c r="F17" s="63" t="s">
        <v>307</v>
      </c>
      <c r="G17" s="28" t="s">
        <v>52</v>
      </c>
      <c r="I17" s="8">
        <v>1</v>
      </c>
      <c r="J17" s="14">
        <f>COUNTIF(G2:G61,1)</f>
        <v>0</v>
      </c>
    </row>
    <row r="18" spans="1:11" ht="15.75" customHeight="1">
      <c r="A18" s="15" t="s">
        <v>172</v>
      </c>
      <c r="B18" s="13" t="s">
        <v>173</v>
      </c>
      <c r="C18" s="30">
        <v>-3</v>
      </c>
      <c r="D18" s="27" t="s">
        <v>52</v>
      </c>
      <c r="E18" s="66" t="s">
        <v>30</v>
      </c>
      <c r="F18" s="63" t="s">
        <v>308</v>
      </c>
      <c r="G18" s="28" t="s">
        <v>52</v>
      </c>
      <c r="I18" s="8">
        <v>-1</v>
      </c>
      <c r="K18" s="14">
        <f>COUNTIF(G2:G61,-1)</f>
        <v>0</v>
      </c>
    </row>
    <row r="19" spans="1:11" ht="15.75" customHeight="1">
      <c r="A19" s="13"/>
      <c r="B19" s="13"/>
      <c r="C19" s="11"/>
      <c r="D19" s="6"/>
      <c r="E19" s="7"/>
      <c r="F19" s="7"/>
      <c r="G19" s="7"/>
      <c r="I19" s="8">
        <v>-2</v>
      </c>
      <c r="K19" s="14">
        <f>COUNTIF(G2:G61,-2)</f>
        <v>0</v>
      </c>
    </row>
    <row r="20" spans="1:11" ht="15.75" customHeight="1">
      <c r="A20" s="13"/>
      <c r="B20" s="13"/>
      <c r="C20" s="11"/>
      <c r="D20" s="12"/>
      <c r="E20" s="7"/>
      <c r="F20" s="7"/>
      <c r="G20" s="7"/>
      <c r="I20" s="8">
        <v>-3</v>
      </c>
      <c r="K20" s="14">
        <f>COUNTIF(G2:G61,-3)</f>
        <v>4</v>
      </c>
    </row>
    <row r="21" spans="1:11" ht="15.75" customHeight="1">
      <c r="A21" s="13"/>
      <c r="B21" s="13"/>
      <c r="C21" s="11"/>
      <c r="D21" s="12"/>
      <c r="E21" s="7"/>
      <c r="F21" s="7"/>
      <c r="G21" s="7"/>
      <c r="I21" s="8">
        <v>-4</v>
      </c>
      <c r="K21" s="14">
        <f>COUNTIF(G2:G61,-4)</f>
        <v>3</v>
      </c>
    </row>
    <row r="22" spans="1:11" ht="15.75" customHeight="1">
      <c r="A22" s="10"/>
      <c r="B22" s="10"/>
      <c r="C22" s="11"/>
      <c r="D22" s="6"/>
      <c r="E22" s="7"/>
      <c r="F22" s="7"/>
      <c r="G22" s="7"/>
      <c r="I22" s="8">
        <v>-5</v>
      </c>
      <c r="K22" s="14">
        <f>COUNTIF(G2:G61,-5)</f>
        <v>0</v>
      </c>
    </row>
    <row r="23" spans="1:11" ht="15.75" customHeight="1">
      <c r="A23" s="13"/>
      <c r="B23" s="13"/>
      <c r="C23" s="11"/>
      <c r="D23" s="12"/>
      <c r="E23" s="7"/>
      <c r="F23" s="7"/>
      <c r="G23" s="7"/>
    </row>
    <row r="24" spans="1:11" ht="15.75" customHeight="1">
      <c r="A24" s="13"/>
      <c r="B24" s="13"/>
      <c r="C24" s="22"/>
      <c r="D24" s="6"/>
      <c r="E24" s="7"/>
      <c r="F24" s="7"/>
      <c r="G24" s="7"/>
      <c r="I24" s="8" t="s">
        <v>52</v>
      </c>
      <c r="J24" s="14">
        <f>COUNTIF(G2:G61,"DISCARD")</f>
        <v>4</v>
      </c>
    </row>
    <row r="25" spans="1:11" ht="15.75" customHeight="1">
      <c r="A25" s="13"/>
      <c r="B25" s="13"/>
      <c r="C25" s="16"/>
      <c r="D25" s="12"/>
      <c r="E25" s="7"/>
      <c r="F25" s="7"/>
      <c r="G25" s="7"/>
    </row>
    <row r="26" spans="1:11" ht="15.75" customHeight="1">
      <c r="A26" s="13"/>
      <c r="B26" s="13"/>
      <c r="C26" s="16"/>
      <c r="D26" s="12"/>
      <c r="E26" s="7"/>
      <c r="F26" s="7"/>
      <c r="G26" s="7"/>
    </row>
    <row r="27" spans="1:11" ht="15.75" customHeight="1">
      <c r="A27" s="21"/>
      <c r="B27" s="21"/>
      <c r="C27" s="16"/>
      <c r="D27" s="6"/>
      <c r="E27" s="7"/>
      <c r="F27" s="7"/>
      <c r="G27" s="7"/>
    </row>
    <row r="28" spans="1:11" ht="15.75" customHeight="1">
      <c r="A28" s="13"/>
      <c r="B28" s="13"/>
      <c r="C28" s="11"/>
      <c r="D28" s="6"/>
      <c r="E28" s="7"/>
      <c r="F28" s="7"/>
      <c r="G28" s="7"/>
    </row>
    <row r="29" spans="1:11" ht="15.75" customHeight="1">
      <c r="A29" s="13"/>
      <c r="B29" s="13"/>
      <c r="C29" s="11"/>
      <c r="D29" s="12"/>
      <c r="E29" s="7"/>
      <c r="F29" s="7"/>
      <c r="G29" s="7"/>
    </row>
    <row r="30" spans="1:11" ht="15.75" customHeight="1">
      <c r="A30" s="21"/>
      <c r="B30" s="21"/>
      <c r="C30" s="5"/>
      <c r="D30" s="12"/>
      <c r="E30" s="7"/>
      <c r="F30" s="7"/>
      <c r="G30" s="7"/>
    </row>
    <row r="31" spans="1:11" ht="15.75" customHeight="1">
      <c r="A31" s="10"/>
      <c r="B31" s="10"/>
      <c r="C31" s="11"/>
      <c r="D31" s="12"/>
      <c r="E31" s="7"/>
      <c r="F31" s="7"/>
      <c r="G31" s="7"/>
    </row>
    <row r="32" spans="1:11" ht="15.75" customHeight="1">
      <c r="A32" s="24"/>
      <c r="B32" s="24"/>
      <c r="C32" s="22"/>
      <c r="D32" s="6"/>
      <c r="E32" s="7"/>
      <c r="F32" s="7"/>
      <c r="G32" s="7"/>
    </row>
    <row r="33" spans="1:7" ht="15.75" customHeight="1">
      <c r="A33" s="24"/>
      <c r="B33" s="24"/>
      <c r="C33" s="22"/>
      <c r="D33" s="6"/>
      <c r="E33" s="7"/>
      <c r="F33" s="7"/>
      <c r="G33" s="7"/>
    </row>
    <row r="34" spans="1:7" ht="15.75" customHeight="1">
      <c r="A34" s="13"/>
      <c r="B34" s="13"/>
      <c r="C34" s="11"/>
      <c r="D34" s="6"/>
      <c r="E34" s="7"/>
      <c r="F34" s="7"/>
      <c r="G34" s="7"/>
    </row>
    <row r="35" spans="1:7" ht="15.75" customHeight="1">
      <c r="A35" s="13"/>
      <c r="B35" s="13"/>
      <c r="C35" s="11"/>
      <c r="D35" s="6"/>
      <c r="E35" s="7"/>
      <c r="F35" s="7"/>
      <c r="G35" s="7"/>
    </row>
    <row r="36" spans="1:7" ht="15.75" customHeight="1">
      <c r="A36" s="13"/>
      <c r="B36" s="13"/>
      <c r="C36" s="11"/>
      <c r="D36" s="6"/>
      <c r="E36" s="7"/>
      <c r="F36" s="7"/>
      <c r="G36" s="7"/>
    </row>
    <row r="37" spans="1:7" ht="15.75" customHeight="1">
      <c r="A37" s="10"/>
      <c r="B37" s="10"/>
      <c r="C37" s="19"/>
      <c r="D37" s="6"/>
      <c r="E37" s="7"/>
      <c r="F37" s="7"/>
      <c r="G37" s="7"/>
    </row>
    <row r="38" spans="1:7" ht="15.75" customHeight="1">
      <c r="A38" s="10"/>
      <c r="B38" s="10"/>
      <c r="C38" s="11"/>
      <c r="D38" s="6"/>
      <c r="E38" s="7"/>
      <c r="F38" s="7"/>
      <c r="G38" s="7"/>
    </row>
    <row r="39" spans="1:7" ht="15.75" customHeight="1">
      <c r="A39" s="13"/>
      <c r="B39" s="13"/>
      <c r="C39" s="11"/>
      <c r="D39" s="12"/>
      <c r="E39" s="7"/>
      <c r="F39" s="7"/>
      <c r="G39" s="7"/>
    </row>
    <row r="40" spans="1:7" ht="15.75" customHeight="1">
      <c r="A40" s="13"/>
      <c r="B40" s="13"/>
      <c r="C40" s="11"/>
      <c r="D40" s="6"/>
      <c r="E40" s="7"/>
      <c r="F40" s="7"/>
      <c r="G40" s="7"/>
    </row>
    <row r="41" spans="1:7" ht="15.75" customHeight="1">
      <c r="A41" s="13"/>
      <c r="B41" s="13"/>
      <c r="C41" s="5"/>
      <c r="D41" s="12"/>
      <c r="E41" s="7"/>
      <c r="F41" s="7"/>
      <c r="G41" s="7"/>
    </row>
    <row r="42" spans="1:7" ht="15.75" customHeight="1">
      <c r="A42" s="21"/>
      <c r="B42" s="21"/>
      <c r="C42" s="11"/>
      <c r="D42" s="12"/>
      <c r="E42" s="7"/>
      <c r="F42" s="7"/>
      <c r="G42" s="7"/>
    </row>
    <row r="43" spans="1:7" ht="15.75" customHeight="1">
      <c r="A43" s="21"/>
      <c r="B43" s="21"/>
      <c r="C43" s="22"/>
      <c r="D43" s="12"/>
      <c r="E43" s="7"/>
      <c r="F43" s="7"/>
      <c r="G43" s="7"/>
    </row>
    <row r="44" spans="1:7" ht="15.75" customHeight="1">
      <c r="A44" s="13"/>
      <c r="B44" s="13"/>
      <c r="C44" s="11"/>
      <c r="D44" s="12"/>
      <c r="E44" s="7"/>
      <c r="F44" s="7"/>
      <c r="G44" s="7"/>
    </row>
    <row r="45" spans="1:7" ht="15.75" customHeight="1">
      <c r="A45" s="13"/>
      <c r="B45" s="13"/>
      <c r="C45" s="5"/>
      <c r="D45" s="12"/>
      <c r="E45" s="7"/>
      <c r="F45" s="7"/>
      <c r="G45" s="7"/>
    </row>
    <row r="46" spans="1:7" ht="15.75" customHeight="1">
      <c r="A46" s="13"/>
      <c r="B46" s="13"/>
      <c r="C46" s="11"/>
      <c r="D46" s="6"/>
      <c r="E46" s="7"/>
      <c r="F46" s="7"/>
      <c r="G46" s="7"/>
    </row>
    <row r="47" spans="1:7" ht="15.75" customHeight="1">
      <c r="A47" s="13"/>
      <c r="B47" s="13"/>
      <c r="C47" s="16"/>
      <c r="D47" s="12"/>
      <c r="E47" s="7"/>
      <c r="F47" s="7"/>
      <c r="G47" s="7"/>
    </row>
    <row r="48" spans="1:7" ht="15.75" customHeight="1">
      <c r="A48" s="10"/>
      <c r="B48" s="10"/>
      <c r="C48" s="11"/>
      <c r="D48" s="12"/>
      <c r="E48" s="7"/>
      <c r="F48" s="7"/>
      <c r="G48" s="7"/>
    </row>
    <row r="49" spans="1:11" ht="15.75" customHeight="1">
      <c r="A49" s="13"/>
      <c r="B49" s="13"/>
      <c r="C49" s="11"/>
      <c r="D49" s="12"/>
      <c r="E49" s="7"/>
      <c r="F49" s="7"/>
      <c r="G49" s="7"/>
    </row>
    <row r="50" spans="1:11" ht="15.75" customHeight="1">
      <c r="A50" s="10"/>
      <c r="B50" s="10"/>
      <c r="C50" s="19"/>
      <c r="D50" s="6"/>
      <c r="E50" s="7"/>
      <c r="F50" s="7"/>
      <c r="G50" s="7"/>
    </row>
    <row r="51" spans="1:11" ht="15.75" customHeight="1">
      <c r="A51" s="13"/>
      <c r="B51" s="13"/>
      <c r="C51" s="11"/>
      <c r="D51" s="12"/>
      <c r="E51" s="7"/>
      <c r="F51" s="7"/>
      <c r="G51" s="7"/>
    </row>
    <row r="52" spans="1:11" ht="15.75" customHeight="1">
      <c r="A52" s="13"/>
      <c r="B52" s="13"/>
      <c r="C52" s="16"/>
      <c r="D52" s="12"/>
      <c r="E52" s="7"/>
      <c r="F52" s="7"/>
      <c r="G52" s="7"/>
      <c r="K52" s="23"/>
    </row>
    <row r="53" spans="1:11" ht="15.75" customHeight="1">
      <c r="A53" s="13"/>
      <c r="B53" s="13"/>
      <c r="C53" s="11"/>
      <c r="D53" s="6"/>
      <c r="E53" s="7"/>
      <c r="F53" s="7"/>
      <c r="G53" s="7"/>
    </row>
    <row r="54" spans="1:11" ht="15.75" customHeight="1">
      <c r="A54" s="10"/>
      <c r="B54" s="10"/>
      <c r="C54" s="5"/>
      <c r="D54" s="6"/>
      <c r="E54" s="7"/>
      <c r="F54" s="7"/>
      <c r="G54" s="7"/>
    </row>
    <row r="55" spans="1:11" ht="15.75" customHeight="1">
      <c r="A55" s="13"/>
      <c r="B55" s="13"/>
      <c r="C55" s="16"/>
      <c r="D55" s="6"/>
      <c r="E55" s="7"/>
      <c r="F55" s="7"/>
      <c r="G55" s="7"/>
    </row>
    <row r="56" spans="1:11" ht="15.75" customHeight="1">
      <c r="A56" s="10"/>
      <c r="B56" s="10"/>
      <c r="C56" s="11"/>
      <c r="D56" s="6"/>
      <c r="E56" s="7"/>
      <c r="F56" s="7"/>
      <c r="G56" s="7"/>
    </row>
    <row r="57" spans="1:11" ht="15.75" customHeight="1">
      <c r="A57" s="13"/>
      <c r="B57" s="13"/>
      <c r="C57" s="16"/>
      <c r="D57" s="6"/>
      <c r="E57" s="7"/>
      <c r="F57" s="7"/>
      <c r="G57" s="7"/>
    </row>
    <row r="58" spans="1:11" ht="15.75" customHeight="1">
      <c r="A58" s="13"/>
      <c r="B58" s="13"/>
      <c r="C58" s="22"/>
      <c r="D58" s="12"/>
      <c r="E58" s="7"/>
      <c r="F58" s="7"/>
      <c r="G58" s="7"/>
    </row>
    <row r="59" spans="1:11" ht="15.75" customHeight="1">
      <c r="A59" s="13"/>
      <c r="B59" s="13"/>
      <c r="C59" s="11"/>
      <c r="D59" s="12"/>
      <c r="E59" s="7"/>
      <c r="F59" s="7"/>
      <c r="G59" s="7"/>
    </row>
    <row r="60" spans="1:11" ht="15.75" customHeight="1">
      <c r="A60" s="13"/>
      <c r="B60" s="13"/>
      <c r="C60" s="16"/>
      <c r="D60" s="12"/>
      <c r="E60" s="7"/>
      <c r="F60" s="7"/>
      <c r="G60" s="7"/>
    </row>
    <row r="61" spans="1:11" ht="15.75" customHeight="1">
      <c r="A61" s="21"/>
      <c r="B61" s="21"/>
      <c r="C61" s="16"/>
      <c r="D61" s="6"/>
      <c r="E61" s="7"/>
      <c r="F61" s="7"/>
      <c r="G61" s="7"/>
    </row>
  </sheetData>
  <autoFilter ref="A1:G18" xr:uid="{00000000-0009-0000-0000-000001000000}"/>
  <customSheetViews>
    <customSheetView guid="{B453E48B-03C3-477D-9178-5AE25FF1E5AC}" filter="1" showAutoFilter="1">
      <pageMargins left="0.7" right="0.7" top="0.78740157499999996" bottom="0.78740157499999996" header="0.3" footer="0.3"/>
      <autoFilter ref="D1:I61" xr:uid="{59649E70-9E1D-4B15-959D-9D9E1779A699}"/>
    </customSheetView>
    <customSheetView guid="{9D3BFE8C-903D-4A2E-AEE5-4BD4EEE1BA89}" filter="1" showAutoFilter="1">
      <pageMargins left="0.7" right="0.7" top="0.78740157499999996" bottom="0.78740157499999996" header="0.3" footer="0.3"/>
      <autoFilter ref="B1:I18" xr:uid="{BA68ECA5-5B73-49D1-B57E-4EA0A05984EC}"/>
    </customSheetView>
  </customSheetViews>
  <mergeCells count="1">
    <mergeCell ref="I2:M2"/>
  </mergeCells>
  <hyperlinks>
    <hyperlink ref="B2" r:id="rId1" xr:uid="{00000000-0004-0000-0100-000000000000}"/>
    <hyperlink ref="B3" r:id="rId2" xr:uid="{00000000-0004-0000-0100-000001000000}"/>
    <hyperlink ref="B4" r:id="rId3" xr:uid="{00000000-0004-0000-0100-000002000000}"/>
    <hyperlink ref="B5" r:id="rId4" xr:uid="{00000000-0004-0000-0100-000003000000}"/>
    <hyperlink ref="B6" r:id="rId5" xr:uid="{00000000-0004-0000-0100-000004000000}"/>
    <hyperlink ref="B7" r:id="rId6" xr:uid="{00000000-0004-0000-0100-000005000000}"/>
    <hyperlink ref="B8" r:id="rId7" xr:uid="{00000000-0004-0000-0100-000006000000}"/>
    <hyperlink ref="B9" r:id="rId8" xr:uid="{00000000-0004-0000-0100-000007000000}"/>
    <hyperlink ref="B10" r:id="rId9" xr:uid="{00000000-0004-0000-0100-000008000000}"/>
    <hyperlink ref="B11" r:id="rId10" xr:uid="{00000000-0004-0000-0100-000009000000}"/>
    <hyperlink ref="B12" r:id="rId11" xr:uid="{00000000-0004-0000-0100-00000A000000}"/>
    <hyperlink ref="B13" r:id="rId12" xr:uid="{00000000-0004-0000-0100-00000B000000}"/>
    <hyperlink ref="B14" r:id="rId13" xr:uid="{00000000-0004-0000-0100-00000C000000}"/>
    <hyperlink ref="B15" r:id="rId14" xr:uid="{00000000-0004-0000-0100-00000D000000}"/>
    <hyperlink ref="B16" r:id="rId15" xr:uid="{00000000-0004-0000-0100-00000E000000}"/>
    <hyperlink ref="B17" r:id="rId16" xr:uid="{00000000-0004-0000-0100-00000F000000}"/>
    <hyperlink ref="B18" r:id="rId17" xr:uid="{00000000-0004-0000-0100-000010000000}"/>
  </hyperlinks>
  <pageMargins left="0.7" right="0.7" top="0.78740157499999996" bottom="0.78740157499999996" header="0.3" footer="0.3"/>
  <drawing r:id="rId1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N61"/>
  <sheetViews>
    <sheetView workbookViewId="0">
      <pane ySplit="1" topLeftCell="A2" activePane="bottomLeft" state="frozen"/>
      <selection pane="bottomLeft" activeCell="M52" sqref="M52"/>
    </sheetView>
  </sheetViews>
  <sheetFormatPr baseColWidth="10" defaultColWidth="12.5703125" defaultRowHeight="15.75" customHeight="1"/>
  <cols>
    <col min="1" max="1" width="4.7109375" customWidth="1"/>
    <col min="2" max="2" width="43.5703125" customWidth="1"/>
    <col min="3" max="4" width="19.7109375" customWidth="1"/>
    <col min="5" max="5" width="14.5703125" customWidth="1"/>
    <col min="6" max="6" width="14.5703125" style="47" customWidth="1"/>
    <col min="7" max="7" width="14" customWidth="1"/>
    <col min="8" max="8" width="26.85546875" customWidth="1"/>
    <col min="10" max="10" width="24.5703125" customWidth="1"/>
    <col min="11" max="11" width="21" customWidth="1"/>
  </cols>
  <sheetData>
    <row r="1" spans="1:14" ht="12.75">
      <c r="A1" s="1" t="s">
        <v>0</v>
      </c>
      <c r="B1" s="1" t="s">
        <v>1</v>
      </c>
      <c r="C1" s="68" t="s">
        <v>321</v>
      </c>
      <c r="D1" s="62" t="s">
        <v>322</v>
      </c>
      <c r="E1" s="2" t="s">
        <v>2</v>
      </c>
      <c r="F1" s="65" t="s">
        <v>232</v>
      </c>
      <c r="G1" s="2" t="s">
        <v>3</v>
      </c>
    </row>
    <row r="2" spans="1:14" ht="15.75" customHeight="1">
      <c r="A2" s="15" t="s">
        <v>174</v>
      </c>
      <c r="B2" s="21" t="s">
        <v>175</v>
      </c>
      <c r="C2" s="15" t="s">
        <v>52</v>
      </c>
      <c r="D2" s="27">
        <v>-4</v>
      </c>
      <c r="E2" s="8" t="s">
        <v>30</v>
      </c>
      <c r="F2" s="63" t="s">
        <v>309</v>
      </c>
      <c r="G2" s="7">
        <v>-4</v>
      </c>
      <c r="H2" s="8"/>
      <c r="I2" s="48" t="s">
        <v>2</v>
      </c>
      <c r="J2" s="49"/>
      <c r="K2" s="49"/>
      <c r="L2" s="49"/>
      <c r="M2" s="49"/>
    </row>
    <row r="3" spans="1:14" ht="15.75" customHeight="1">
      <c r="A3" s="3" t="s">
        <v>176</v>
      </c>
      <c r="B3" s="34" t="s">
        <v>177</v>
      </c>
      <c r="C3" s="25">
        <v>-4</v>
      </c>
      <c r="D3" s="27">
        <v>-4</v>
      </c>
      <c r="E3" s="8" t="s">
        <v>18</v>
      </c>
      <c r="F3" s="63" t="s">
        <v>310</v>
      </c>
      <c r="G3" s="7">
        <v>-4</v>
      </c>
      <c r="I3" s="8" t="s">
        <v>11</v>
      </c>
      <c r="J3" s="8" t="s">
        <v>12</v>
      </c>
      <c r="K3" s="8" t="s">
        <v>13</v>
      </c>
      <c r="L3" s="8" t="s">
        <v>14</v>
      </c>
      <c r="M3" s="8" t="s">
        <v>15</v>
      </c>
    </row>
    <row r="4" spans="1:14" ht="15.75" customHeight="1">
      <c r="A4" s="15" t="s">
        <v>66</v>
      </c>
      <c r="B4" s="13" t="s">
        <v>67</v>
      </c>
      <c r="C4" s="27">
        <v>4</v>
      </c>
      <c r="D4" s="27">
        <v>3</v>
      </c>
      <c r="E4" s="8" t="s">
        <v>10</v>
      </c>
      <c r="F4" s="63" t="s">
        <v>311</v>
      </c>
      <c r="G4" s="7">
        <v>3</v>
      </c>
      <c r="I4" s="8" t="s">
        <v>18</v>
      </c>
      <c r="J4" s="8" t="s">
        <v>19</v>
      </c>
      <c r="K4" s="8" t="s">
        <v>20</v>
      </c>
      <c r="L4" s="14">
        <f>COUNTIF(E2:E61,I4)</f>
        <v>4</v>
      </c>
      <c r="M4" s="14">
        <f>L4/COUNTA(E2:E61)</f>
        <v>0.33333333333333331</v>
      </c>
    </row>
    <row r="5" spans="1:14" ht="15.75" customHeight="1">
      <c r="A5" s="15" t="s">
        <v>117</v>
      </c>
      <c r="B5" s="13" t="s">
        <v>118</v>
      </c>
      <c r="C5" s="27">
        <v>4</v>
      </c>
      <c r="D5" s="27">
        <v>4</v>
      </c>
      <c r="E5" s="8" t="s">
        <v>18</v>
      </c>
      <c r="F5" s="63" t="s">
        <v>313</v>
      </c>
      <c r="G5" s="7">
        <v>4</v>
      </c>
      <c r="I5" s="8" t="s">
        <v>7</v>
      </c>
      <c r="J5" s="8" t="s">
        <v>23</v>
      </c>
      <c r="K5" s="8" t="s">
        <v>24</v>
      </c>
      <c r="L5" s="14">
        <f>COUNTIF(E2:E61,I5)</f>
        <v>4</v>
      </c>
      <c r="M5" s="14">
        <f>L5/COUNTA(E2:E61)</f>
        <v>0.33333333333333331</v>
      </c>
    </row>
    <row r="6" spans="1:14" ht="15.75" customHeight="1">
      <c r="A6" s="64" t="s">
        <v>178</v>
      </c>
      <c r="B6" s="13" t="s">
        <v>179</v>
      </c>
      <c r="C6" s="26" t="s">
        <v>68</v>
      </c>
      <c r="D6" s="15" t="s">
        <v>180</v>
      </c>
      <c r="E6" s="8" t="s">
        <v>7</v>
      </c>
      <c r="F6" s="63" t="s">
        <v>312</v>
      </c>
      <c r="G6" s="7">
        <v>5</v>
      </c>
      <c r="H6" s="8"/>
      <c r="I6" s="8" t="s">
        <v>10</v>
      </c>
      <c r="J6" s="8" t="s">
        <v>27</v>
      </c>
      <c r="K6" s="8" t="s">
        <v>24</v>
      </c>
      <c r="L6" s="14">
        <f>COUNTIF(E2:E61,I6)</f>
        <v>1</v>
      </c>
      <c r="M6" s="14">
        <f>L6/COUNTA(E2:E61)</f>
        <v>8.3333333333333329E-2</v>
      </c>
    </row>
    <row r="7" spans="1:14" ht="15.75" customHeight="1">
      <c r="A7" s="15" t="s">
        <v>25</v>
      </c>
      <c r="B7" s="13" t="s">
        <v>26</v>
      </c>
      <c r="C7" s="27">
        <v>5</v>
      </c>
      <c r="D7" s="27">
        <v>5</v>
      </c>
      <c r="E7" s="8" t="s">
        <v>18</v>
      </c>
      <c r="F7" s="63" t="s">
        <v>315</v>
      </c>
      <c r="G7" s="7">
        <v>5</v>
      </c>
      <c r="I7" s="8" t="s">
        <v>30</v>
      </c>
      <c r="J7" s="8" t="s">
        <v>31</v>
      </c>
      <c r="K7" s="8" t="s">
        <v>229</v>
      </c>
      <c r="L7" s="14">
        <f>COUNTIF(E2:E61,I7)</f>
        <v>3</v>
      </c>
      <c r="M7" s="14">
        <f>L7/COUNTA(E2:E61)</f>
        <v>0.25</v>
      </c>
    </row>
    <row r="8" spans="1:14" ht="15.75" customHeight="1">
      <c r="A8" s="15" t="s">
        <v>181</v>
      </c>
      <c r="B8" s="13" t="s">
        <v>182</v>
      </c>
      <c r="C8" s="27">
        <v>5</v>
      </c>
      <c r="D8" s="27">
        <v>5</v>
      </c>
      <c r="E8" s="8" t="s">
        <v>18</v>
      </c>
      <c r="F8" s="63" t="s">
        <v>314</v>
      </c>
      <c r="G8" s="7">
        <v>5</v>
      </c>
      <c r="M8" s="18"/>
    </row>
    <row r="9" spans="1:14" ht="15.75" customHeight="1">
      <c r="A9" s="64" t="s">
        <v>183</v>
      </c>
      <c r="B9" s="13" t="s">
        <v>184</v>
      </c>
      <c r="C9" s="26" t="s">
        <v>55</v>
      </c>
      <c r="D9" s="15" t="s">
        <v>52</v>
      </c>
      <c r="E9" s="8" t="s">
        <v>7</v>
      </c>
      <c r="F9" s="63" t="s">
        <v>317</v>
      </c>
      <c r="G9" s="7" t="s">
        <v>52</v>
      </c>
      <c r="M9" s="14">
        <f>SUM(M4:M6)</f>
        <v>0.75</v>
      </c>
      <c r="N9" s="8" t="s">
        <v>36</v>
      </c>
    </row>
    <row r="10" spans="1:14" ht="15.75" customHeight="1">
      <c r="A10" s="15" t="s">
        <v>81</v>
      </c>
      <c r="B10" s="13" t="s">
        <v>82</v>
      </c>
      <c r="C10" s="15" t="s">
        <v>52</v>
      </c>
      <c r="D10" s="15" t="s">
        <v>55</v>
      </c>
      <c r="E10" s="8" t="s">
        <v>7</v>
      </c>
      <c r="F10" s="63" t="s">
        <v>316</v>
      </c>
      <c r="G10" s="7" t="s">
        <v>52</v>
      </c>
      <c r="M10" s="14">
        <f>M7</f>
        <v>0.25</v>
      </c>
      <c r="N10" s="8" t="s">
        <v>39</v>
      </c>
    </row>
    <row r="11" spans="1:14" ht="15.75" customHeight="1">
      <c r="A11" s="3" t="s">
        <v>185</v>
      </c>
      <c r="B11" s="34" t="s">
        <v>186</v>
      </c>
      <c r="C11" s="15" t="s">
        <v>52</v>
      </c>
      <c r="D11" s="27">
        <v>3</v>
      </c>
      <c r="E11" s="8" t="s">
        <v>30</v>
      </c>
      <c r="F11" s="63" t="s">
        <v>318</v>
      </c>
      <c r="G11" s="7" t="s">
        <v>52</v>
      </c>
      <c r="H11" s="8"/>
      <c r="I11" s="8" t="s">
        <v>187</v>
      </c>
    </row>
    <row r="12" spans="1:14" ht="15.75" customHeight="1">
      <c r="A12" s="3" t="s">
        <v>188</v>
      </c>
      <c r="B12" s="34" t="s">
        <v>189</v>
      </c>
      <c r="C12" s="15" t="s">
        <v>52</v>
      </c>
      <c r="D12" s="15" t="s">
        <v>190</v>
      </c>
      <c r="E12" s="8" t="s">
        <v>7</v>
      </c>
      <c r="F12" s="63" t="s">
        <v>319</v>
      </c>
      <c r="G12" s="7" t="s">
        <v>52</v>
      </c>
      <c r="H12" s="8"/>
      <c r="I12" s="8" t="s">
        <v>45</v>
      </c>
      <c r="J12" s="8" t="s">
        <v>46</v>
      </c>
      <c r="K12" s="8" t="s">
        <v>47</v>
      </c>
    </row>
    <row r="13" spans="1:14" ht="15.75" customHeight="1">
      <c r="A13" s="3" t="s">
        <v>191</v>
      </c>
      <c r="B13" s="34" t="s">
        <v>192</v>
      </c>
      <c r="C13" s="15" t="s">
        <v>52</v>
      </c>
      <c r="D13" s="27">
        <v>-5</v>
      </c>
      <c r="E13" s="8" t="s">
        <v>30</v>
      </c>
      <c r="F13" s="63" t="s">
        <v>320</v>
      </c>
      <c r="G13" s="7" t="s">
        <v>52</v>
      </c>
      <c r="H13" s="8"/>
      <c r="I13" s="8">
        <v>5</v>
      </c>
      <c r="J13" s="14">
        <f>COUNTIF(G2:G61,5)</f>
        <v>3</v>
      </c>
    </row>
    <row r="14" spans="1:14" ht="15.75" customHeight="1">
      <c r="A14" s="24"/>
      <c r="B14" s="24"/>
      <c r="C14" s="11"/>
      <c r="D14" s="6"/>
      <c r="E14" s="7"/>
      <c r="F14" s="7"/>
      <c r="G14" s="7"/>
      <c r="I14" s="8">
        <v>4</v>
      </c>
      <c r="J14" s="14">
        <f>COUNTIF(G2:G61,4)</f>
        <v>1</v>
      </c>
    </row>
    <row r="15" spans="1:14" ht="15.75" customHeight="1">
      <c r="C15" s="11"/>
      <c r="D15" s="6"/>
      <c r="E15" s="7"/>
      <c r="F15" s="7"/>
      <c r="G15" s="7"/>
      <c r="I15" s="8">
        <v>3</v>
      </c>
      <c r="J15" s="14">
        <f>COUNTIF(G2:G61,3)</f>
        <v>1</v>
      </c>
    </row>
    <row r="16" spans="1:14" ht="15.75" customHeight="1">
      <c r="C16" s="16"/>
      <c r="D16" s="12"/>
      <c r="E16" s="7"/>
      <c r="F16" s="7"/>
      <c r="G16" s="7"/>
      <c r="I16" s="8">
        <v>2</v>
      </c>
      <c r="J16" s="14">
        <f>COUNTIF(G2:G61,2)</f>
        <v>0</v>
      </c>
    </row>
    <row r="17" spans="1:11" ht="15.75" customHeight="1">
      <c r="A17" s="10"/>
      <c r="B17" s="10"/>
      <c r="C17" s="11"/>
      <c r="D17" s="6"/>
      <c r="E17" s="7"/>
      <c r="F17" s="7"/>
      <c r="G17" s="7"/>
      <c r="I17" s="8">
        <v>1</v>
      </c>
      <c r="J17" s="14">
        <f>COUNTIF(G2:G61,1)</f>
        <v>0</v>
      </c>
    </row>
    <row r="18" spans="1:11" ht="15.75" customHeight="1">
      <c r="A18" s="21"/>
      <c r="B18" s="21"/>
      <c r="C18" s="16"/>
      <c r="D18" s="6"/>
      <c r="E18" s="7"/>
      <c r="F18" s="7"/>
      <c r="G18" s="7"/>
      <c r="H18" s="35"/>
      <c r="I18" s="8">
        <v>-1</v>
      </c>
      <c r="K18" s="14">
        <f>COUNTIF(G2:G61,-1)</f>
        <v>0</v>
      </c>
    </row>
    <row r="19" spans="1:11" ht="15.75" customHeight="1">
      <c r="A19" s="13"/>
      <c r="B19" s="13"/>
      <c r="C19" s="11"/>
      <c r="D19" s="6"/>
      <c r="E19" s="7"/>
      <c r="F19" s="7"/>
      <c r="G19" s="7"/>
      <c r="H19" s="8"/>
      <c r="I19" s="8">
        <v>-2</v>
      </c>
      <c r="K19" s="14">
        <f>COUNTIF(G2:G61,-2)</f>
        <v>0</v>
      </c>
    </row>
    <row r="20" spans="1:11" ht="15.75" customHeight="1">
      <c r="A20" s="10"/>
      <c r="B20" s="10"/>
      <c r="C20" s="19"/>
      <c r="D20" s="6"/>
      <c r="E20" s="7"/>
      <c r="F20" s="7"/>
      <c r="G20" s="7"/>
      <c r="I20" s="8">
        <v>-3</v>
      </c>
      <c r="K20" s="14">
        <f>COUNTIF(G2:G61,-3)</f>
        <v>0</v>
      </c>
    </row>
    <row r="21" spans="1:11" ht="15.75" customHeight="1">
      <c r="A21" s="13"/>
      <c r="B21" s="13"/>
      <c r="C21" s="11"/>
      <c r="D21" s="6"/>
      <c r="E21" s="7"/>
      <c r="F21" s="7"/>
      <c r="G21" s="7"/>
      <c r="I21" s="8">
        <v>-4</v>
      </c>
      <c r="K21" s="14">
        <f>COUNTIF(G2:G61,-4)</f>
        <v>2</v>
      </c>
    </row>
    <row r="22" spans="1:11" ht="15.75" customHeight="1">
      <c r="D22" s="12"/>
      <c r="I22" s="8">
        <v>-5</v>
      </c>
      <c r="K22" s="14">
        <f>COUNTIF(G2:G61,-5)</f>
        <v>0</v>
      </c>
    </row>
    <row r="23" spans="1:11" ht="15.75" customHeight="1">
      <c r="A23" s="24"/>
      <c r="B23" s="24"/>
      <c r="C23" s="5"/>
      <c r="D23" s="6"/>
      <c r="E23" s="7"/>
      <c r="F23" s="7"/>
      <c r="G23" s="7"/>
    </row>
    <row r="24" spans="1:11" ht="15.75" customHeight="1">
      <c r="C24" s="11"/>
      <c r="D24" s="12"/>
      <c r="E24" s="7"/>
      <c r="F24" s="7"/>
      <c r="G24" s="7"/>
      <c r="I24" s="8" t="s">
        <v>52</v>
      </c>
      <c r="J24" s="14">
        <f>COUNTIF(G2:G61,"DISCARD")</f>
        <v>5</v>
      </c>
    </row>
    <row r="25" spans="1:11" ht="15.75" customHeight="1">
      <c r="A25" s="13"/>
      <c r="B25" s="13"/>
      <c r="C25" s="11"/>
      <c r="D25" s="6"/>
      <c r="E25" s="7"/>
      <c r="F25" s="7"/>
      <c r="G25" s="7"/>
    </row>
    <row r="26" spans="1:11" ht="15.75" customHeight="1">
      <c r="A26" s="13"/>
      <c r="B26" s="13"/>
      <c r="C26" s="22"/>
      <c r="D26" s="6"/>
      <c r="E26" s="7"/>
      <c r="F26" s="7"/>
      <c r="G26" s="7"/>
    </row>
    <row r="27" spans="1:11" ht="15.75" customHeight="1">
      <c r="A27" s="13"/>
      <c r="B27" s="13"/>
      <c r="C27" s="11"/>
      <c r="D27" s="12"/>
      <c r="E27" s="7"/>
      <c r="F27" s="7"/>
      <c r="G27" s="7"/>
    </row>
    <row r="28" spans="1:11" ht="15.75" customHeight="1">
      <c r="A28" s="21"/>
      <c r="B28" s="21"/>
      <c r="C28" s="5"/>
      <c r="D28" s="12"/>
      <c r="E28" s="7"/>
      <c r="F28" s="7"/>
      <c r="G28" s="7"/>
    </row>
    <row r="29" spans="1:11" ht="15.75" customHeight="1">
      <c r="A29" s="24"/>
      <c r="B29" s="24"/>
      <c r="C29" s="22"/>
      <c r="D29" s="6"/>
      <c r="E29" s="7"/>
      <c r="F29" s="7"/>
      <c r="G29" s="7"/>
    </row>
    <row r="30" spans="1:11" ht="15.75" customHeight="1">
      <c r="A30" s="13"/>
      <c r="B30" s="13"/>
      <c r="C30" s="11"/>
      <c r="D30" s="6"/>
      <c r="E30" s="7"/>
      <c r="F30" s="7"/>
      <c r="G30" s="7"/>
    </row>
    <row r="31" spans="1:11" ht="15.75" customHeight="1">
      <c r="A31" s="13"/>
      <c r="B31" s="13"/>
      <c r="C31" s="11"/>
      <c r="D31" s="12"/>
      <c r="E31" s="7"/>
      <c r="F31" s="7"/>
      <c r="G31" s="7"/>
    </row>
    <row r="32" spans="1:11" ht="15.75" customHeight="1">
      <c r="A32" s="13"/>
      <c r="B32" s="13"/>
      <c r="C32" s="5"/>
      <c r="D32" s="12"/>
      <c r="E32" s="7"/>
      <c r="F32" s="7"/>
      <c r="G32" s="7"/>
    </row>
    <row r="33" spans="1:7" ht="15.75" customHeight="1">
      <c r="A33" s="13"/>
      <c r="B33" s="13"/>
      <c r="C33" s="16"/>
      <c r="D33" s="12"/>
      <c r="E33" s="7"/>
      <c r="F33" s="7"/>
      <c r="G33" s="7"/>
    </row>
    <row r="34" spans="1:7" ht="15.75" customHeight="1">
      <c r="A34" s="13"/>
      <c r="B34" s="13"/>
      <c r="C34" s="16"/>
      <c r="D34" s="12"/>
      <c r="E34" s="7"/>
      <c r="F34" s="7"/>
      <c r="G34" s="7"/>
    </row>
    <row r="35" spans="1:7" ht="15.75" customHeight="1">
      <c r="A35" s="10"/>
      <c r="B35" s="10"/>
      <c r="C35" s="5"/>
      <c r="D35" s="6"/>
      <c r="E35" s="7"/>
      <c r="F35" s="7"/>
      <c r="G35" s="7"/>
    </row>
    <row r="36" spans="1:7" ht="15.75" customHeight="1">
      <c r="A36" s="13"/>
      <c r="B36" s="13"/>
      <c r="C36" s="16"/>
      <c r="D36" s="6"/>
      <c r="E36" s="7"/>
      <c r="F36" s="7"/>
      <c r="G36" s="7"/>
    </row>
    <row r="37" spans="1:7" ht="15.75" customHeight="1">
      <c r="A37" s="13"/>
      <c r="B37" s="13"/>
      <c r="C37" s="16"/>
      <c r="D37" s="6"/>
      <c r="E37" s="7"/>
      <c r="F37" s="7"/>
      <c r="G37" s="7"/>
    </row>
    <row r="38" spans="1:7" ht="15.75" customHeight="1">
      <c r="A38" s="13"/>
      <c r="B38" s="13"/>
      <c r="C38" s="16"/>
      <c r="D38" s="12"/>
      <c r="E38" s="7"/>
      <c r="F38" s="7"/>
      <c r="G38" s="7"/>
    </row>
    <row r="39" spans="1:7" ht="15.75" customHeight="1">
      <c r="A39" s="13"/>
      <c r="B39" s="13"/>
      <c r="C39" s="11"/>
      <c r="D39" s="6"/>
      <c r="E39" s="7"/>
      <c r="F39" s="7"/>
      <c r="G39" s="7"/>
    </row>
    <row r="40" spans="1:7" ht="15.75" customHeight="1">
      <c r="A40" s="21"/>
      <c r="B40" s="21"/>
      <c r="C40" s="11"/>
      <c r="D40" s="6"/>
      <c r="E40" s="7"/>
      <c r="F40" s="7"/>
      <c r="G40" s="7"/>
    </row>
    <row r="41" spans="1:7" ht="15.75" customHeight="1">
      <c r="C41" s="11"/>
      <c r="D41" s="6"/>
      <c r="E41" s="7"/>
      <c r="F41" s="7"/>
      <c r="G41" s="7"/>
    </row>
    <row r="42" spans="1:7" ht="15.75" customHeight="1">
      <c r="C42" s="11"/>
      <c r="D42" s="12"/>
      <c r="E42" s="7"/>
      <c r="F42" s="7"/>
      <c r="G42" s="3"/>
    </row>
    <row r="43" spans="1:7" ht="15.75" customHeight="1">
      <c r="C43" s="16"/>
      <c r="D43" s="6"/>
      <c r="E43" s="7"/>
      <c r="F43" s="7"/>
      <c r="G43" s="7"/>
    </row>
    <row r="44" spans="1:7" ht="15.75" customHeight="1">
      <c r="C44" s="11"/>
      <c r="D44" s="12"/>
      <c r="E44" s="7"/>
      <c r="F44" s="7"/>
      <c r="G44" s="7"/>
    </row>
    <row r="45" spans="1:7" ht="15.75" customHeight="1">
      <c r="A45" s="21"/>
      <c r="B45" s="21"/>
      <c r="C45" s="16"/>
      <c r="D45" s="12"/>
      <c r="E45" s="3"/>
      <c r="F45" s="6"/>
      <c r="G45" s="3"/>
    </row>
    <row r="46" spans="1:7" ht="15.75" customHeight="1">
      <c r="A46" s="13"/>
      <c r="B46" s="13"/>
      <c r="C46" s="11"/>
      <c r="D46" s="12"/>
      <c r="E46" s="7"/>
      <c r="F46" s="7"/>
      <c r="G46" s="7"/>
    </row>
    <row r="47" spans="1:7" ht="15.75" customHeight="1">
      <c r="A47" s="10"/>
      <c r="B47" s="10"/>
      <c r="C47" s="11"/>
      <c r="D47" s="12"/>
      <c r="E47" s="7"/>
      <c r="F47" s="7"/>
      <c r="G47" s="7"/>
    </row>
    <row r="48" spans="1:7" ht="15.75" customHeight="1">
      <c r="A48" s="21"/>
      <c r="B48" s="21"/>
      <c r="C48" s="22"/>
      <c r="D48" s="12"/>
      <c r="E48" s="7"/>
      <c r="F48" s="7"/>
      <c r="G48" s="7"/>
    </row>
    <row r="49" spans="1:11" ht="15.75" customHeight="1">
      <c r="A49" s="13"/>
      <c r="B49" s="13"/>
      <c r="C49" s="11"/>
      <c r="D49" s="12"/>
      <c r="E49" s="7"/>
      <c r="F49" s="7"/>
      <c r="G49" s="7"/>
    </row>
    <row r="50" spans="1:11" ht="15.75" customHeight="1">
      <c r="A50" s="13"/>
      <c r="B50" s="13"/>
      <c r="C50" s="22"/>
      <c r="D50" s="12"/>
      <c r="E50" s="7"/>
      <c r="F50" s="7"/>
      <c r="G50" s="7"/>
    </row>
    <row r="51" spans="1:11" ht="15.75" customHeight="1">
      <c r="C51" s="11"/>
      <c r="D51" s="6"/>
      <c r="E51" s="7"/>
      <c r="F51" s="7"/>
      <c r="G51" s="7"/>
    </row>
    <row r="52" spans="1:11" ht="15.75" customHeight="1">
      <c r="A52" s="24"/>
      <c r="B52" s="24"/>
      <c r="C52" s="11"/>
      <c r="D52" s="6"/>
      <c r="E52" s="7"/>
      <c r="F52" s="7"/>
      <c r="G52" s="7"/>
      <c r="K52" s="23"/>
    </row>
    <row r="53" spans="1:11" ht="15.75" customHeight="1">
      <c r="C53" s="11"/>
      <c r="D53" s="6"/>
      <c r="E53" s="7"/>
      <c r="F53" s="7"/>
      <c r="G53" s="7"/>
    </row>
    <row r="54" spans="1:11" ht="15.75" customHeight="1">
      <c r="A54" s="24"/>
      <c r="B54" s="24"/>
      <c r="C54" s="22"/>
      <c r="D54" s="6"/>
      <c r="E54" s="7"/>
      <c r="F54" s="7"/>
      <c r="G54" s="7"/>
    </row>
    <row r="55" spans="1:11" ht="15.75" customHeight="1">
      <c r="A55" s="13"/>
      <c r="B55" s="13"/>
      <c r="C55" s="11"/>
      <c r="D55" s="6"/>
      <c r="E55" s="7"/>
      <c r="F55" s="7"/>
      <c r="G55" s="7"/>
    </row>
    <row r="56" spans="1:11" ht="15.75" customHeight="1">
      <c r="A56" s="13"/>
      <c r="B56" s="13"/>
      <c r="C56" s="11"/>
      <c r="D56" s="6"/>
      <c r="E56" s="7"/>
      <c r="F56" s="7"/>
      <c r="G56" s="7"/>
    </row>
    <row r="57" spans="1:11" ht="15.75" customHeight="1">
      <c r="A57" s="10"/>
      <c r="B57" s="10"/>
      <c r="C57" s="11"/>
      <c r="D57" s="6"/>
      <c r="E57" s="7"/>
      <c r="F57" s="7"/>
      <c r="G57" s="7"/>
    </row>
    <row r="58" spans="1:11" ht="15.75" customHeight="1">
      <c r="A58" s="13"/>
      <c r="B58" s="13"/>
      <c r="C58" s="11"/>
      <c r="D58" s="6"/>
      <c r="E58" s="7"/>
      <c r="F58" s="7"/>
      <c r="G58" s="7"/>
    </row>
    <row r="59" spans="1:11" ht="15.75" customHeight="1">
      <c r="A59" s="10"/>
      <c r="B59" s="10"/>
      <c r="C59" s="19"/>
      <c r="D59" s="6"/>
      <c r="E59" s="7"/>
      <c r="F59" s="7"/>
      <c r="G59" s="7"/>
    </row>
    <row r="60" spans="1:11" ht="15.75" customHeight="1">
      <c r="A60" s="10"/>
      <c r="B60" s="10"/>
      <c r="C60" s="11"/>
      <c r="D60" s="6"/>
      <c r="E60" s="7"/>
      <c r="F60" s="7"/>
      <c r="G60" s="7"/>
    </row>
    <row r="61" spans="1:11" ht="15.75" customHeight="1">
      <c r="A61" s="21"/>
      <c r="B61" s="21"/>
      <c r="C61" s="16"/>
      <c r="D61" s="6"/>
      <c r="E61" s="7"/>
      <c r="F61" s="7"/>
      <c r="G61" s="7"/>
    </row>
  </sheetData>
  <autoFilter ref="A1:H13" xr:uid="{00000000-0009-0000-0000-000002000000}"/>
  <customSheetViews>
    <customSheetView guid="{B453E48B-03C3-477D-9178-5AE25FF1E5AC}" filter="1" showAutoFilter="1">
      <pageMargins left="0.7" right="0.7" top="0.78740157499999996" bottom="0.78740157499999996" header="0.3" footer="0.3"/>
      <autoFilter ref="B1:I61" xr:uid="{8378ACAB-B068-4844-B6A7-803710C2F940}"/>
    </customSheetView>
  </customSheetViews>
  <mergeCells count="1">
    <mergeCell ref="I2:M2"/>
  </mergeCells>
  <hyperlinks>
    <hyperlink ref="B2" r:id="rId1" xr:uid="{00000000-0004-0000-0200-000000000000}"/>
    <hyperlink ref="B3" r:id="rId2" xr:uid="{00000000-0004-0000-0200-000001000000}"/>
    <hyperlink ref="B4" r:id="rId3" xr:uid="{00000000-0004-0000-0200-000002000000}"/>
    <hyperlink ref="B5" r:id="rId4" xr:uid="{00000000-0004-0000-0200-000003000000}"/>
    <hyperlink ref="B6" r:id="rId5" xr:uid="{00000000-0004-0000-0200-000004000000}"/>
    <hyperlink ref="B7" r:id="rId6" xr:uid="{00000000-0004-0000-0200-000005000000}"/>
    <hyperlink ref="B8" r:id="rId7" xr:uid="{00000000-0004-0000-0200-000006000000}"/>
    <hyperlink ref="B9" r:id="rId8" xr:uid="{00000000-0004-0000-0200-000007000000}"/>
    <hyperlink ref="B10" r:id="rId9" xr:uid="{00000000-0004-0000-0200-000008000000}"/>
    <hyperlink ref="B11" r:id="rId10" xr:uid="{00000000-0004-0000-0200-000009000000}"/>
    <hyperlink ref="B12" r:id="rId11" xr:uid="{00000000-0004-0000-0200-00000A000000}"/>
    <hyperlink ref="B13" r:id="rId12" xr:uid="{00000000-0004-0000-0200-00000B000000}"/>
  </hyperlinks>
  <pageMargins left="0.7" right="0.7" top="0.78740157499999996" bottom="0.78740157499999996" header="0.3" footer="0.3"/>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Profile Descriptions</vt:lpstr>
      <vt:lpstr>1 Programming Experience</vt:lpstr>
      <vt:lpstr>2 Program Length</vt:lpstr>
      <vt:lpstr>3 Comprehension Measures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2022-08-31T17:20:33Z</dcterms:modified>
</cp:coreProperties>
</file>